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eso.ca\dfs\Market Services\Forecasting\MAS\Market Analytics\Data Request\20190725 Aggregated Contingency Reserve Directive Quantities\"/>
    </mc:Choice>
  </mc:AlternateContent>
  <xr:revisionPtr revIDLastSave="0" documentId="8_{1ABB83C1-EA6E-4DA1-AD4C-99F3A35B050B}" xr6:coauthVersionLast="46" xr6:coauthVersionMax="46" xr10:uidLastSave="{00000000-0000-0000-0000-000000000000}"/>
  <bookViews>
    <workbookView xWindow="12945" yWindow="780" windowWidth="23505" windowHeight="17520" xr2:uid="{00000000-000D-0000-FFFF-FFFF00000000}"/>
  </bookViews>
  <sheets>
    <sheet name="Directiv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1" l="1"/>
  <c r="M3" i="1"/>
  <c r="L4" i="1"/>
  <c r="M4" i="1"/>
  <c r="K5" i="1"/>
  <c r="L5" i="1"/>
  <c r="L6" i="1"/>
  <c r="M6" i="1"/>
  <c r="L7" i="1"/>
  <c r="M7" i="1"/>
  <c r="L8" i="1"/>
  <c r="M8" i="1"/>
  <c r="L9" i="1"/>
  <c r="M9" i="1"/>
  <c r="L10" i="1"/>
  <c r="M10" i="1"/>
  <c r="K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K20" i="1"/>
  <c r="M20" i="1"/>
  <c r="K21" i="1"/>
  <c r="L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K29" i="1"/>
  <c r="M29" i="1"/>
  <c r="L30" i="1"/>
  <c r="M30" i="1"/>
  <c r="K31" i="1"/>
  <c r="M31" i="1"/>
  <c r="L32" i="1"/>
  <c r="M32" i="1"/>
  <c r="K33" i="1"/>
  <c r="M33" i="1"/>
  <c r="K34" i="1"/>
  <c r="L34" i="1"/>
  <c r="L35" i="1"/>
  <c r="M35" i="1"/>
  <c r="L36" i="1"/>
  <c r="M36" i="1"/>
  <c r="L37" i="1"/>
  <c r="M37" i="1"/>
  <c r="K38" i="1"/>
  <c r="M38" i="1"/>
  <c r="L39" i="1"/>
  <c r="M39" i="1"/>
  <c r="L40" i="1"/>
  <c r="M40" i="1"/>
  <c r="L41" i="1"/>
  <c r="M41" i="1"/>
  <c r="K42" i="1"/>
  <c r="M42" i="1"/>
  <c r="L43" i="1"/>
  <c r="M43" i="1"/>
  <c r="K44" i="1"/>
  <c r="M44" i="1"/>
  <c r="K45" i="1"/>
  <c r="L45" i="1"/>
  <c r="L46" i="1"/>
  <c r="M46" i="1"/>
  <c r="L47" i="1"/>
  <c r="M47" i="1"/>
  <c r="L48" i="1"/>
  <c r="M48" i="1"/>
  <c r="K49" i="1"/>
  <c r="M49" i="1"/>
  <c r="L50" i="1"/>
  <c r="M50" i="1"/>
  <c r="L51" i="1"/>
  <c r="M51" i="1"/>
  <c r="K52" i="1"/>
  <c r="M52" i="1"/>
  <c r="L53" i="1"/>
  <c r="M53" i="1"/>
  <c r="L54" i="1"/>
  <c r="M54" i="1"/>
  <c r="L55" i="1"/>
  <c r="M55" i="1"/>
  <c r="K56" i="1"/>
  <c r="M56" i="1"/>
  <c r="L57" i="1"/>
  <c r="M57" i="1"/>
  <c r="K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K66" i="1"/>
  <c r="L66" i="1"/>
  <c r="L67" i="1"/>
  <c r="M67" i="1"/>
  <c r="L68" i="1"/>
  <c r="M68" i="1"/>
  <c r="L69" i="1"/>
  <c r="M69" i="1"/>
  <c r="L70" i="1"/>
  <c r="M70" i="1"/>
  <c r="L71" i="1"/>
  <c r="M71" i="1"/>
  <c r="K72" i="1"/>
  <c r="M72" i="1"/>
  <c r="K73" i="1"/>
  <c r="L73" i="1"/>
  <c r="L74" i="1"/>
  <c r="M74" i="1"/>
  <c r="K75" i="1"/>
  <c r="M75" i="1"/>
  <c r="L76" i="1"/>
  <c r="M76" i="1"/>
  <c r="K77" i="1"/>
  <c r="M77" i="1"/>
  <c r="K78" i="1"/>
  <c r="L78" i="1"/>
  <c r="L79" i="1"/>
  <c r="M79" i="1"/>
  <c r="L80" i="1"/>
  <c r="M80" i="1"/>
  <c r="K81" i="1"/>
  <c r="M81" i="1"/>
  <c r="K82" i="1"/>
  <c r="L82" i="1"/>
  <c r="L83" i="1"/>
  <c r="M83" i="1"/>
  <c r="L84" i="1"/>
  <c r="M84" i="1"/>
  <c r="L85" i="1"/>
  <c r="M85" i="1"/>
  <c r="L86" i="1"/>
  <c r="M86" i="1"/>
  <c r="K87" i="1"/>
  <c r="M87" i="1"/>
  <c r="K88" i="1"/>
  <c r="M88" i="1"/>
  <c r="L89" i="1"/>
  <c r="M89" i="1"/>
  <c r="K90" i="1"/>
  <c r="M90" i="1"/>
  <c r="L91" i="1"/>
  <c r="M91" i="1"/>
  <c r="K92" i="1"/>
  <c r="M92" i="1"/>
  <c r="L93" i="1"/>
  <c r="M93" i="1"/>
  <c r="L94" i="1"/>
  <c r="M94" i="1"/>
  <c r="K95" i="1"/>
  <c r="M95" i="1"/>
  <c r="K96" i="1"/>
  <c r="L96" i="1"/>
  <c r="L97" i="1"/>
  <c r="M97" i="1"/>
  <c r="L98" i="1"/>
  <c r="M98" i="1"/>
  <c r="K99" i="1"/>
  <c r="M99" i="1"/>
  <c r="L100" i="1"/>
  <c r="M100" i="1"/>
  <c r="K101" i="1"/>
  <c r="M101" i="1"/>
  <c r="L102" i="1"/>
  <c r="M102" i="1"/>
  <c r="K103" i="1"/>
  <c r="M103" i="1"/>
  <c r="L104" i="1"/>
  <c r="M104" i="1"/>
  <c r="L105" i="1"/>
  <c r="M105" i="1"/>
  <c r="K106" i="1"/>
  <c r="M106" i="1"/>
  <c r="L107" i="1"/>
  <c r="M107" i="1"/>
  <c r="K108" i="1"/>
  <c r="M108" i="1"/>
  <c r="K109" i="1"/>
  <c r="L109" i="1"/>
  <c r="L110" i="1"/>
  <c r="M110" i="1"/>
  <c r="K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K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K129" i="1"/>
  <c r="M129" i="1"/>
  <c r="L130" i="1"/>
  <c r="M130" i="1"/>
  <c r="L131" i="1"/>
  <c r="M131" i="1"/>
  <c r="K132" i="1"/>
  <c r="M132" i="1"/>
  <c r="L133" i="1"/>
  <c r="M133" i="1"/>
  <c r="K134" i="1"/>
  <c r="M134" i="1"/>
  <c r="K135" i="1"/>
  <c r="L135" i="1"/>
  <c r="L136" i="1"/>
  <c r="M136" i="1"/>
  <c r="L137" i="1"/>
  <c r="M137" i="1"/>
  <c r="K138" i="1"/>
  <c r="M138" i="1"/>
  <c r="K139" i="1"/>
  <c r="L139" i="1"/>
  <c r="L140" i="1"/>
  <c r="M140" i="1"/>
  <c r="K141" i="1"/>
  <c r="M141" i="1"/>
  <c r="L142" i="1"/>
  <c r="M142" i="1"/>
  <c r="K143" i="1"/>
  <c r="M143" i="1"/>
  <c r="L144" i="1"/>
  <c r="M144" i="1"/>
  <c r="L145" i="1"/>
  <c r="M145" i="1"/>
  <c r="L146" i="1"/>
  <c r="M146" i="1"/>
  <c r="L147" i="1"/>
  <c r="M147" i="1"/>
  <c r="K148" i="1"/>
  <c r="M148" i="1"/>
  <c r="K149" i="1"/>
  <c r="L149" i="1"/>
  <c r="L150" i="1"/>
  <c r="M150" i="1"/>
  <c r="L151" i="1"/>
  <c r="M151" i="1"/>
  <c r="L152" i="1"/>
  <c r="M152" i="1"/>
  <c r="L153" i="1"/>
  <c r="M153" i="1"/>
  <c r="L154" i="1"/>
  <c r="M154" i="1"/>
  <c r="K155" i="1"/>
  <c r="M155" i="1"/>
  <c r="K156" i="1"/>
  <c r="L156" i="1"/>
  <c r="L157" i="1"/>
  <c r="M157" i="1"/>
  <c r="K158" i="1"/>
  <c r="M158" i="1"/>
  <c r="K159" i="1"/>
  <c r="L159" i="1"/>
  <c r="L160" i="1"/>
  <c r="M160" i="1"/>
  <c r="K161" i="1"/>
  <c r="M161" i="1"/>
  <c r="K162" i="1"/>
  <c r="L162" i="1"/>
  <c r="L163" i="1"/>
  <c r="M163" i="1"/>
  <c r="K164" i="1"/>
  <c r="M164" i="1"/>
  <c r="K165" i="1"/>
  <c r="L165" i="1"/>
  <c r="L166" i="1"/>
  <c r="M166" i="1"/>
  <c r="K167" i="1"/>
  <c r="M167" i="1"/>
  <c r="L168" i="1"/>
  <c r="M168" i="1"/>
  <c r="K169" i="1"/>
  <c r="M169" i="1"/>
  <c r="K170" i="1"/>
  <c r="L170" i="1"/>
  <c r="L171" i="1"/>
  <c r="M171" i="1"/>
  <c r="K172" i="1"/>
  <c r="M172" i="1"/>
  <c r="K173" i="1"/>
  <c r="L173" i="1"/>
  <c r="L174" i="1"/>
  <c r="M174" i="1"/>
  <c r="K175" i="1"/>
  <c r="M175" i="1"/>
  <c r="L176" i="1"/>
  <c r="M176" i="1"/>
  <c r="K177" i="1"/>
  <c r="M177" i="1"/>
  <c r="L178" i="1"/>
  <c r="M178" i="1"/>
  <c r="K179" i="1"/>
  <c r="M179" i="1"/>
  <c r="L180" i="1"/>
  <c r="M180" i="1"/>
  <c r="L181" i="1"/>
  <c r="M181" i="1"/>
  <c r="L182" i="1"/>
  <c r="M182" i="1"/>
  <c r="L183" i="1"/>
  <c r="M183" i="1"/>
  <c r="L184" i="1"/>
  <c r="M184" i="1"/>
  <c r="L185" i="1"/>
  <c r="M185" i="1"/>
  <c r="L186" i="1"/>
  <c r="M186" i="1"/>
  <c r="K187" i="1"/>
  <c r="M187" i="1"/>
  <c r="L188" i="1"/>
  <c r="M188" i="1"/>
  <c r="L189" i="1"/>
  <c r="M189" i="1"/>
  <c r="L190" i="1"/>
  <c r="M190" i="1"/>
  <c r="L191" i="1"/>
  <c r="M191" i="1"/>
  <c r="L192" i="1"/>
  <c r="M192" i="1"/>
  <c r="L193" i="1"/>
  <c r="M193" i="1"/>
  <c r="K194" i="1"/>
  <c r="M194" i="1"/>
  <c r="L195" i="1"/>
  <c r="M195" i="1"/>
  <c r="K196" i="1"/>
  <c r="M196" i="1"/>
  <c r="K197" i="1"/>
  <c r="L197" i="1"/>
  <c r="L198" i="1"/>
  <c r="M198" i="1"/>
  <c r="L199" i="1"/>
  <c r="M199" i="1"/>
  <c r="L200" i="1"/>
  <c r="M200" i="1"/>
  <c r="L201" i="1"/>
  <c r="M201" i="1"/>
  <c r="L202" i="1"/>
  <c r="M202" i="1"/>
  <c r="L203" i="1"/>
  <c r="M203" i="1"/>
  <c r="K204" i="1"/>
  <c r="M204" i="1"/>
  <c r="L205" i="1"/>
  <c r="M205" i="1"/>
  <c r="K206" i="1"/>
  <c r="M206" i="1"/>
  <c r="K207" i="1"/>
  <c r="L207" i="1"/>
  <c r="L208" i="1"/>
  <c r="M208" i="1"/>
  <c r="L209" i="1"/>
  <c r="M209" i="1"/>
  <c r="K210" i="1"/>
  <c r="M210" i="1"/>
  <c r="K211" i="1"/>
  <c r="L211" i="1"/>
  <c r="L212" i="1"/>
  <c r="M212" i="1"/>
  <c r="L213" i="1"/>
  <c r="M213" i="1"/>
  <c r="K214" i="1"/>
  <c r="M214" i="1"/>
  <c r="L215" i="1"/>
  <c r="M215" i="1"/>
  <c r="K216" i="1"/>
  <c r="M216" i="1"/>
  <c r="K217" i="1"/>
  <c r="L217" i="1"/>
  <c r="K218" i="1"/>
  <c r="M218" i="1"/>
  <c r="L219" i="1"/>
  <c r="M219" i="1"/>
  <c r="K220" i="1"/>
  <c r="M220" i="1"/>
  <c r="K221" i="1"/>
  <c r="L221" i="1"/>
  <c r="K222" i="1"/>
  <c r="M222" i="1"/>
  <c r="K223" i="1"/>
  <c r="M223" i="1"/>
  <c r="K224" i="1"/>
  <c r="M224" i="1"/>
  <c r="L225" i="1"/>
  <c r="M225" i="1"/>
  <c r="L226" i="1"/>
  <c r="M226" i="1"/>
  <c r="K227" i="1"/>
  <c r="M227" i="1"/>
  <c r="L228" i="1"/>
  <c r="M228" i="1"/>
  <c r="K229" i="1"/>
  <c r="M229" i="1"/>
  <c r="K230" i="1"/>
  <c r="L230" i="1"/>
  <c r="L231" i="1"/>
  <c r="M231" i="1"/>
  <c r="K232" i="1"/>
  <c r="L232" i="1"/>
  <c r="L233" i="1"/>
  <c r="M233" i="1"/>
  <c r="K234" i="1"/>
  <c r="M234" i="1"/>
  <c r="K235" i="1"/>
  <c r="L235" i="1"/>
  <c r="L236" i="1"/>
  <c r="M236" i="1"/>
  <c r="K237" i="1"/>
  <c r="L237" i="1"/>
  <c r="L238" i="1"/>
  <c r="M238" i="1"/>
  <c r="K239" i="1"/>
  <c r="M239" i="1"/>
  <c r="L240" i="1"/>
  <c r="M240" i="1"/>
  <c r="K241" i="1"/>
  <c r="M241" i="1"/>
  <c r="K242" i="1"/>
  <c r="M242" i="1"/>
  <c r="K243" i="1"/>
  <c r="L243" i="1"/>
  <c r="L244" i="1"/>
  <c r="M244" i="1"/>
  <c r="K245" i="1"/>
  <c r="M245" i="1"/>
  <c r="L246" i="1"/>
  <c r="M246" i="1"/>
  <c r="K247" i="1"/>
  <c r="M247" i="1"/>
  <c r="L248" i="1"/>
  <c r="M248" i="1"/>
  <c r="K249" i="1"/>
  <c r="M249" i="1"/>
  <c r="M2" i="1"/>
  <c r="L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" i="1"/>
  <c r="K43" i="1"/>
  <c r="L88" i="1"/>
  <c r="M149" i="1"/>
  <c r="L216" i="1"/>
  <c r="K110" i="1"/>
  <c r="K168" i="1"/>
  <c r="K46" i="1"/>
  <c r="K142" i="1"/>
  <c r="K246" i="1"/>
  <c r="K41" i="1"/>
  <c r="K121" i="1"/>
  <c r="K193" i="1"/>
  <c r="K233" i="1"/>
  <c r="K133" i="1"/>
  <c r="K28" i="1"/>
  <c r="L81" i="1"/>
  <c r="K51" i="1"/>
  <c r="M109" i="1"/>
  <c r="M173" i="1"/>
  <c r="L75" i="1"/>
  <c r="M207" i="1"/>
  <c r="K30" i="1"/>
  <c r="L155" i="1"/>
  <c r="L234" i="1"/>
  <c r="K89" i="1"/>
  <c r="K145" i="1"/>
  <c r="L214" i="1"/>
  <c r="K93" i="1"/>
  <c r="K12" i="1"/>
  <c r="K84" i="1"/>
  <c r="L177" i="1"/>
  <c r="K244" i="1"/>
  <c r="K181" i="1"/>
  <c r="K39" i="1"/>
  <c r="K79" i="1"/>
  <c r="L164" i="1"/>
  <c r="M217" i="1"/>
  <c r="K53" i="1"/>
  <c r="L31" i="1"/>
  <c r="K114" i="1"/>
  <c r="L175" i="1"/>
  <c r="K8" i="1"/>
  <c r="K64" i="1"/>
  <c r="K120" i="1"/>
  <c r="K2" i="1"/>
  <c r="M5" i="1"/>
  <c r="K59" i="1"/>
  <c r="K123" i="1"/>
  <c r="M197" i="1"/>
  <c r="L99" i="1"/>
  <c r="K200" i="1"/>
  <c r="K62" i="1"/>
  <c r="K174" i="1"/>
  <c r="K9" i="1"/>
  <c r="K105" i="1"/>
  <c r="L158" i="1"/>
  <c r="K225" i="1"/>
  <c r="K157" i="1"/>
  <c r="K36" i="1"/>
  <c r="K116" i="1"/>
  <c r="K188" i="1"/>
  <c r="L42" i="1"/>
  <c r="K160" i="1"/>
  <c r="K47" i="1"/>
  <c r="L108" i="1"/>
  <c r="K183" i="1"/>
  <c r="K231" i="1"/>
  <c r="M135" i="1"/>
  <c r="K74" i="1"/>
  <c r="K130" i="1"/>
  <c r="K186" i="1"/>
  <c r="K24" i="1"/>
  <c r="L77" i="1"/>
  <c r="K144" i="1"/>
  <c r="K19" i="1"/>
  <c r="K67" i="1"/>
  <c r="K131" i="1"/>
  <c r="K203" i="1"/>
  <c r="K150" i="1"/>
  <c r="L229" i="1"/>
  <c r="K70" i="1"/>
  <c r="K182" i="1"/>
  <c r="K17" i="1"/>
  <c r="K113" i="1"/>
  <c r="K185" i="1"/>
  <c r="M235" i="1"/>
  <c r="L218" i="1"/>
  <c r="L49" i="1"/>
  <c r="K124" i="1"/>
  <c r="K212" i="1"/>
  <c r="K61" i="1"/>
  <c r="K192" i="1"/>
  <c r="L52" i="1"/>
  <c r="K119" i="1"/>
  <c r="K191" i="1"/>
  <c r="K202" i="1"/>
  <c r="M159" i="1"/>
  <c r="L87" i="1"/>
  <c r="L143" i="1"/>
  <c r="K125" i="1"/>
  <c r="L29" i="1"/>
  <c r="K80" i="1"/>
  <c r="K152" i="1"/>
  <c r="M21" i="1"/>
  <c r="L72" i="1"/>
  <c r="K147" i="1"/>
  <c r="K219" i="1"/>
  <c r="L179" i="1"/>
  <c r="K6" i="1"/>
  <c r="K86" i="1"/>
  <c r="K190" i="1"/>
  <c r="K25" i="1"/>
  <c r="L118" i="1"/>
  <c r="K201" i="1"/>
  <c r="M243" i="1"/>
  <c r="K128" i="1"/>
  <c r="K60" i="1"/>
  <c r="L129" i="1"/>
  <c r="K228" i="1"/>
  <c r="K69" i="1"/>
  <c r="K7" i="1"/>
  <c r="K55" i="1"/>
  <c r="K127" i="1"/>
  <c r="L196" i="1"/>
  <c r="K226" i="1"/>
  <c r="K189" i="1"/>
  <c r="L95" i="1"/>
  <c r="K146" i="1"/>
  <c r="L194" i="1"/>
  <c r="K32" i="1"/>
  <c r="M82" i="1"/>
  <c r="M170" i="1"/>
  <c r="K27" i="1"/>
  <c r="K83" i="1"/>
  <c r="K163" i="1"/>
  <c r="M221" i="1"/>
  <c r="L187" i="1"/>
  <c r="L11" i="1"/>
  <c r="M96" i="1"/>
  <c r="L227" i="1"/>
  <c r="L38" i="1"/>
  <c r="L134" i="1"/>
  <c r="L206" i="1"/>
  <c r="L223" i="1"/>
  <c r="M162" i="1"/>
  <c r="K68" i="1"/>
  <c r="K140" i="1"/>
  <c r="M230" i="1"/>
  <c r="L90" i="1"/>
  <c r="K15" i="1"/>
  <c r="K63" i="1"/>
  <c r="L132" i="1"/>
  <c r="K199" i="1"/>
  <c r="L239" i="1"/>
  <c r="K10" i="1"/>
  <c r="K98" i="1"/>
  <c r="K154" i="1"/>
  <c r="K213" i="1"/>
  <c r="M34" i="1"/>
  <c r="L101" i="1"/>
  <c r="K184" i="1"/>
  <c r="K35" i="1"/>
  <c r="K91" i="1"/>
  <c r="M165" i="1"/>
  <c r="L224" i="1"/>
  <c r="K198" i="1"/>
  <c r="K14" i="1"/>
  <c r="K102" i="1"/>
  <c r="K238" i="1"/>
  <c r="K57" i="1"/>
  <c r="K137" i="1"/>
  <c r="K209" i="1"/>
  <c r="K13" i="1"/>
  <c r="L245" i="1"/>
  <c r="K76" i="1"/>
  <c r="L161" i="1"/>
  <c r="K236" i="1"/>
  <c r="K117" i="1"/>
  <c r="L20" i="1"/>
  <c r="K71" i="1"/>
  <c r="L148" i="1"/>
  <c r="L204" i="1"/>
  <c r="L247" i="1"/>
  <c r="K18" i="1"/>
  <c r="L103" i="1"/>
  <c r="M156" i="1"/>
  <c r="K136" i="1"/>
  <c r="K40" i="1"/>
  <c r="K104" i="1"/>
  <c r="K208" i="1"/>
  <c r="M45" i="1"/>
  <c r="K107" i="1"/>
  <c r="K171" i="1"/>
  <c r="M237" i="1"/>
  <c r="M232" i="1"/>
  <c r="K22" i="1"/>
  <c r="K126" i="1"/>
  <c r="L210" i="1"/>
  <c r="K65" i="1"/>
  <c r="M139" i="1"/>
  <c r="M211" i="1"/>
  <c r="L58" i="1"/>
  <c r="K4" i="1"/>
  <c r="M78" i="1"/>
  <c r="L169" i="1"/>
  <c r="L241" i="1"/>
  <c r="L138" i="1"/>
  <c r="K23" i="1"/>
  <c r="M73" i="1"/>
  <c r="K151" i="1"/>
  <c r="K215" i="1"/>
  <c r="K37" i="1"/>
  <c r="K26" i="1"/>
  <c r="L111" i="1"/>
  <c r="L167" i="1"/>
  <c r="K176" i="1"/>
  <c r="K48" i="1"/>
  <c r="K112" i="1"/>
  <c r="K240" i="1"/>
  <c r="K94" i="1"/>
  <c r="L106" i="1"/>
  <c r="L172" i="1"/>
  <c r="L141" i="1"/>
  <c r="K16" i="1"/>
  <c r="K195" i="1"/>
  <c r="L242" i="1"/>
  <c r="L33" i="1"/>
  <c r="L220" i="1"/>
  <c r="K166" i="1"/>
  <c r="K50" i="1"/>
  <c r="K54" i="1"/>
  <c r="K100" i="1"/>
  <c r="K85" i="1"/>
  <c r="K180" i="1"/>
  <c r="K178" i="1"/>
  <c r="K153" i="1"/>
  <c r="M66" i="1"/>
  <c r="K3" i="1"/>
  <c r="K248" i="1"/>
  <c r="L249" i="1"/>
  <c r="K122" i="1"/>
  <c r="K205" i="1"/>
  <c r="L44" i="1"/>
  <c r="L92" i="1"/>
  <c r="L56" i="1"/>
  <c r="K97" i="1"/>
  <c r="K115" i="1"/>
  <c r="L222" i="1"/>
  <c r="N222" i="1" l="1"/>
  <c r="N115" i="1"/>
  <c r="N97" i="1"/>
  <c r="N205" i="1"/>
  <c r="N122" i="1"/>
  <c r="N248" i="1"/>
  <c r="N3" i="1"/>
  <c r="N153" i="1"/>
  <c r="N178" i="1"/>
  <c r="N180" i="1"/>
  <c r="N85" i="1"/>
  <c r="N100" i="1"/>
  <c r="N54" i="1"/>
  <c r="N50" i="1"/>
  <c r="N166" i="1"/>
  <c r="N33" i="1"/>
  <c r="N242" i="1"/>
  <c r="N195" i="1"/>
  <c r="N16" i="1"/>
  <c r="N141" i="1"/>
  <c r="N106" i="1"/>
  <c r="N94" i="1"/>
  <c r="N240" i="1"/>
  <c r="N112" i="1"/>
  <c r="N48" i="1"/>
  <c r="N176" i="1"/>
  <c r="N26" i="1"/>
  <c r="N37" i="1"/>
  <c r="N215" i="1"/>
  <c r="N151" i="1"/>
  <c r="N23" i="1"/>
  <c r="N138" i="1"/>
  <c r="N169" i="1"/>
  <c r="N78" i="1"/>
  <c r="N4" i="1"/>
  <c r="N58" i="1"/>
  <c r="N65" i="1"/>
  <c r="N210" i="1"/>
  <c r="N126" i="1"/>
  <c r="N22" i="1"/>
  <c r="N171" i="1"/>
  <c r="N107" i="1"/>
  <c r="N208" i="1"/>
  <c r="N104" i="1"/>
  <c r="N40" i="1"/>
  <c r="N136" i="1"/>
  <c r="N18" i="1"/>
  <c r="N71" i="1"/>
  <c r="N117" i="1"/>
  <c r="N236" i="1"/>
  <c r="N161" i="1"/>
  <c r="N76" i="1"/>
  <c r="N245" i="1"/>
  <c r="N13" i="1"/>
  <c r="N209" i="1"/>
  <c r="N137" i="1"/>
  <c r="N57" i="1"/>
  <c r="N238" i="1"/>
  <c r="N102" i="1"/>
  <c r="N14" i="1"/>
  <c r="N198" i="1"/>
  <c r="N165" i="1"/>
  <c r="N91" i="1"/>
  <c r="N35" i="1"/>
  <c r="N184" i="1"/>
  <c r="N101" i="1"/>
  <c r="N34" i="1"/>
  <c r="N213" i="1"/>
  <c r="N154" i="1"/>
  <c r="N98" i="1"/>
  <c r="N10" i="1"/>
  <c r="N199" i="1"/>
  <c r="N63" i="1"/>
  <c r="N15" i="1"/>
  <c r="N90" i="1"/>
  <c r="N140" i="1"/>
  <c r="N68" i="1"/>
  <c r="N162" i="1"/>
  <c r="N206" i="1"/>
  <c r="N134" i="1"/>
  <c r="N38" i="1"/>
  <c r="N227" i="1"/>
  <c r="N187" i="1"/>
  <c r="N221" i="1"/>
  <c r="N163" i="1"/>
  <c r="N83" i="1"/>
  <c r="N27" i="1"/>
  <c r="N170" i="1"/>
  <c r="N32" i="1"/>
  <c r="N194" i="1"/>
  <c r="N146" i="1"/>
  <c r="N95" i="1"/>
  <c r="N189" i="1"/>
  <c r="N226" i="1"/>
  <c r="N127" i="1"/>
  <c r="N55" i="1"/>
  <c r="N7" i="1"/>
  <c r="N69" i="1"/>
  <c r="N228" i="1"/>
  <c r="N129" i="1"/>
  <c r="N60" i="1"/>
  <c r="N128" i="1"/>
  <c r="N201" i="1"/>
  <c r="N118" i="1"/>
  <c r="N25" i="1"/>
  <c r="N190" i="1"/>
  <c r="N86" i="1"/>
  <c r="N6" i="1"/>
  <c r="N179" i="1"/>
  <c r="N219" i="1"/>
  <c r="N147" i="1"/>
  <c r="N21" i="1"/>
  <c r="N152" i="1"/>
  <c r="N80" i="1"/>
  <c r="N29" i="1"/>
  <c r="N125" i="1"/>
  <c r="N143" i="1"/>
  <c r="N87" i="1"/>
  <c r="N202" i="1"/>
  <c r="N191" i="1"/>
  <c r="N119" i="1"/>
  <c r="N52" i="1"/>
  <c r="N192" i="1"/>
  <c r="N61" i="1"/>
  <c r="N212" i="1"/>
  <c r="N124" i="1"/>
  <c r="N49" i="1"/>
  <c r="N218" i="1"/>
  <c r="N235" i="1"/>
  <c r="N185" i="1"/>
  <c r="N113" i="1"/>
  <c r="N17" i="1"/>
  <c r="N182" i="1"/>
  <c r="N70" i="1"/>
  <c r="N229" i="1"/>
  <c r="N150" i="1"/>
  <c r="N203" i="1"/>
  <c r="N131" i="1"/>
  <c r="N67" i="1"/>
  <c r="N19" i="1"/>
  <c r="N144" i="1"/>
  <c r="N77" i="1"/>
  <c r="N24" i="1"/>
  <c r="N186" i="1"/>
  <c r="N130" i="1"/>
  <c r="N74" i="1"/>
  <c r="N231" i="1"/>
  <c r="N183" i="1"/>
  <c r="N47" i="1"/>
  <c r="N160" i="1"/>
  <c r="N42" i="1"/>
  <c r="N188" i="1"/>
  <c r="N116" i="1"/>
  <c r="N36" i="1"/>
  <c r="N157" i="1"/>
  <c r="N225" i="1"/>
  <c r="N158" i="1"/>
  <c r="N105" i="1"/>
  <c r="N9" i="1"/>
  <c r="N174" i="1"/>
  <c r="N62" i="1"/>
  <c r="N200" i="1"/>
  <c r="N197" i="1"/>
  <c r="N123" i="1"/>
  <c r="N59" i="1"/>
  <c r="N5" i="1"/>
  <c r="N2" i="1"/>
  <c r="N120" i="1"/>
  <c r="N64" i="1"/>
  <c r="N8" i="1"/>
  <c r="N114" i="1"/>
  <c r="N31" i="1"/>
  <c r="N53" i="1"/>
  <c r="N79" i="1"/>
  <c r="N39" i="1"/>
  <c r="N181" i="1"/>
  <c r="N244" i="1"/>
  <c r="N177" i="1"/>
  <c r="N84" i="1"/>
  <c r="N12" i="1"/>
  <c r="N93" i="1"/>
  <c r="N214" i="1"/>
  <c r="N145" i="1"/>
  <c r="N89" i="1"/>
  <c r="N234" i="1"/>
  <c r="N30" i="1"/>
  <c r="N207" i="1"/>
  <c r="N51" i="1"/>
  <c r="N28" i="1"/>
  <c r="N133" i="1"/>
  <c r="N233" i="1"/>
  <c r="N193" i="1"/>
  <c r="N121" i="1"/>
  <c r="N41" i="1"/>
  <c r="N246" i="1"/>
  <c r="N142" i="1"/>
  <c r="N46" i="1"/>
  <c r="N168" i="1"/>
  <c r="N110" i="1"/>
  <c r="N149" i="1"/>
  <c r="N43" i="1"/>
  <c r="N216" i="1"/>
  <c r="N172" i="1"/>
  <c r="N44" i="1"/>
  <c r="N243" i="1"/>
  <c r="N159" i="1"/>
  <c r="N232" i="1"/>
  <c r="N156" i="1"/>
  <c r="N20" i="1"/>
  <c r="N247" i="1"/>
  <c r="N239" i="1"/>
  <c r="N223" i="1"/>
  <c r="N211" i="1"/>
  <c r="N175" i="1"/>
  <c r="N167" i="1"/>
  <c r="N155" i="1"/>
  <c r="N139" i="1"/>
  <c r="N135" i="1"/>
  <c r="N111" i="1"/>
  <c r="N103" i="1"/>
  <c r="N99" i="1"/>
  <c r="N75" i="1"/>
  <c r="N11" i="1"/>
  <c r="N230" i="1"/>
  <c r="N82" i="1"/>
  <c r="N66" i="1"/>
  <c r="N220" i="1"/>
  <c r="N164" i="1"/>
  <c r="N132" i="1"/>
  <c r="N108" i="1"/>
  <c r="N224" i="1"/>
  <c r="N196" i="1"/>
  <c r="N92" i="1"/>
  <c r="N173" i="1"/>
  <c r="N109" i="1"/>
  <c r="N73" i="1"/>
  <c r="N45" i="1"/>
  <c r="N204" i="1"/>
  <c r="N148" i="1"/>
  <c r="N237" i="1"/>
  <c r="N81" i="1"/>
  <c r="N249" i="1"/>
  <c r="N241" i="1"/>
  <c r="N217" i="1"/>
  <c r="N96" i="1"/>
  <c r="N88" i="1"/>
  <c r="N72" i="1"/>
  <c r="N56" i="1"/>
</calcChain>
</file>

<file path=xl/sharedStrings.xml><?xml version="1.0" encoding="utf-8"?>
<sst xmlns="http://schemas.openxmlformats.org/spreadsheetml/2006/main" count="261" uniqueCount="16">
  <si>
    <t>Time-Weighted Average Power (MW)</t>
  </si>
  <si>
    <t>Duration (s)</t>
  </si>
  <si>
    <t>Energy (MWh)</t>
  </si>
  <si>
    <t>Max Duration within Event (s)</t>
  </si>
  <si>
    <t>Min Duration within Event (s)</t>
  </si>
  <si>
    <t>Event Number</t>
  </si>
  <si>
    <t>Service</t>
  </si>
  <si>
    <t>Direction Time</t>
  </si>
  <si>
    <t>SPIN</t>
  </si>
  <si>
    <t>SUPL</t>
  </si>
  <si>
    <t>SUPG</t>
  </si>
  <si>
    <t>End Time</t>
  </si>
  <si>
    <t>EMS:AIES.DIR_SPIN_AVAIL@GEN!AVN</t>
  </si>
  <si>
    <t>EMS:AIES.DIR_SUPPG_AVAIL@GEN!AVN</t>
  </si>
  <si>
    <t>EMS:AIES.DIR_SUPPL_AVAIL@GEN!AVN</t>
  </si>
  <si>
    <t>Error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</si>
</sst>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0" fillId="0" borderId="0" xfId="0" quotePrefix="1"/>
    <xf numFmtId="165" fontId="0" fillId="0" borderId="0" xfId="0" quotePrefix="1" applyNumberFormat="1"/>
    <xf numFmtId="165" fontId="0" fillId="0" borderId="0" xfId="0" applyNumberFormat="1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9"/>
  <sheetViews>
    <sheetView tabSelected="1" workbookViewId="0">
      <pane ySplit="1" topLeftCell="A207" activePane="bottomLeft" state="frozen"/>
      <selection activeCell="B1" sqref="B1"/>
      <selection pane="bottomLeft" activeCell="C249" sqref="C249"/>
    </sheetView>
  </sheetViews>
  <sheetFormatPr defaultRowHeight="15" x14ac:dyDescent="0.25"/>
  <cols>
    <col min="1" max="1" width="13.85546875" bestFit="1" customWidth="1"/>
    <col min="2" max="2" width="7.42578125" bestFit="1" customWidth="1"/>
    <col min="3" max="3" width="18.28515625" bestFit="1" customWidth="1"/>
    <col min="4" max="4" width="18.28515625" customWidth="1"/>
    <col min="5" max="5" width="35.42578125" bestFit="1" customWidth="1"/>
    <col min="6" max="6" width="11.42578125" bestFit="1" customWidth="1"/>
    <col min="7" max="7" width="27.85546875" bestFit="1" customWidth="1"/>
    <col min="8" max="8" width="27.5703125" bestFit="1" customWidth="1"/>
    <col min="9" max="9" width="14" bestFit="1" customWidth="1"/>
    <col min="14" max="14" width="11.85546875" bestFit="1" customWidth="1"/>
  </cols>
  <sheetData>
    <row r="1" spans="1:14" x14ac:dyDescent="0.25">
      <c r="A1" s="1" t="s">
        <v>5</v>
      </c>
      <c r="B1" s="1" t="s">
        <v>6</v>
      </c>
      <c r="C1" s="1" t="s">
        <v>7</v>
      </c>
      <c r="D1" s="1" t="s">
        <v>11</v>
      </c>
      <c r="E1" s="1" t="s">
        <v>0</v>
      </c>
      <c r="F1" s="1" t="s">
        <v>1</v>
      </c>
      <c r="G1" s="1" t="s">
        <v>3</v>
      </c>
      <c r="H1" s="1" t="s">
        <v>4</v>
      </c>
      <c r="I1" s="1" t="s">
        <v>2</v>
      </c>
      <c r="K1" s="4" t="s">
        <v>12</v>
      </c>
      <c r="L1" s="4" t="s">
        <v>13</v>
      </c>
      <c r="M1" s="4" t="s">
        <v>14</v>
      </c>
      <c r="N1" s="5" t="s">
        <v>15</v>
      </c>
    </row>
    <row r="2" spans="1:14" x14ac:dyDescent="0.25">
      <c r="A2" s="1">
        <v>1</v>
      </c>
      <c r="B2" s="1" t="s">
        <v>8</v>
      </c>
      <c r="C2" s="2">
        <v>44107.63726851852</v>
      </c>
      <c r="D2" s="3">
        <f>C2+F2/24/60/60</f>
        <v>44107.659513888888</v>
      </c>
      <c r="E2">
        <v>100.67845993756499</v>
      </c>
      <c r="F2">
        <v>1922</v>
      </c>
      <c r="G2">
        <v>1538</v>
      </c>
      <c r="H2">
        <v>572</v>
      </c>
      <c r="I2">
        <v>53.751111111111122</v>
      </c>
      <c r="K2">
        <f>IF($B2="SPIN",_xll.PIAdvCalcVal(K$1,$C2,$D2,"average (time-weighted)","time-weighted",0,1,0,"")*($D2-$C2)*24,0)</f>
        <v>53.751111105823853</v>
      </c>
      <c r="L2">
        <f>IF($B2="SUPG",_xll.PIAdvCalcVal(L$1,$C2,$D2,"average (time-weighted)","time-weighted",0,1,0,"")*($D2-$C2)*24,0)</f>
        <v>0</v>
      </c>
      <c r="M2">
        <f>IF($B2="SUPL",_xll.PIAdvCalcVal(M$1,$C2,$D2,"average (time-weighted)","time-weighted",0,1,0,"")*($D2-$C2)*24,0)</f>
        <v>0</v>
      </c>
      <c r="N2" s="6">
        <f>I2-SUM(K2:M2)</f>
        <v>5.2872692890559847E-9</v>
      </c>
    </row>
    <row r="3" spans="1:14" x14ac:dyDescent="0.25">
      <c r="A3" s="1">
        <v>2</v>
      </c>
      <c r="B3" s="1" t="s">
        <v>8</v>
      </c>
      <c r="C3" s="2">
        <v>44113.452800925923</v>
      </c>
      <c r="D3" s="3">
        <f t="shared" ref="D3:D66" si="0">C3+F3/24/60/60</f>
        <v>44113.469212962962</v>
      </c>
      <c r="E3">
        <v>80</v>
      </c>
      <c r="F3">
        <v>1418</v>
      </c>
      <c r="G3">
        <v>1418</v>
      </c>
      <c r="H3">
        <v>1418</v>
      </c>
      <c r="I3">
        <v>31.511111111111109</v>
      </c>
      <c r="K3">
        <f>IF($B3="SPIN",_xll.PIAdvCalcVal(K$1,$C3,$D3,"average (time-weighted)","time-weighted",0,1,0,"")*($D3-$C3)*24,0)</f>
        <v>31.51111111510545</v>
      </c>
      <c r="L3">
        <f>IF($B3="SUPG",_xll.PIAdvCalcVal(L$1,$C3,$D3,"average (time-weighted)","time-weighted",0,1,0,"")*($D3-$C3)*24,0)</f>
        <v>0</v>
      </c>
      <c r="M3">
        <f>IF($B3="SUPL",_xll.PIAdvCalcVal(M$1,$C3,$D3,"average (time-weighted)","time-weighted",0,1,0,"")*($D3-$C3)*24,0)</f>
        <v>0</v>
      </c>
      <c r="N3" s="6">
        <f>I3-SUM(K3:M3)</f>
        <v>-3.9943408580711548E-9</v>
      </c>
    </row>
    <row r="4" spans="1:14" x14ac:dyDescent="0.25">
      <c r="A4" s="1">
        <v>3</v>
      </c>
      <c r="B4" s="1" t="s">
        <v>8</v>
      </c>
      <c r="C4" s="2">
        <v>44113.553425925929</v>
      </c>
      <c r="D4" s="3">
        <f t="shared" si="0"/>
        <v>44113.55840277778</v>
      </c>
      <c r="E4">
        <v>178.30232558139531</v>
      </c>
      <c r="F4">
        <v>430</v>
      </c>
      <c r="G4">
        <v>430</v>
      </c>
      <c r="H4">
        <v>358</v>
      </c>
      <c r="I4">
        <v>21.297222222222221</v>
      </c>
      <c r="K4">
        <f>IF($B4="SPIN",_xll.PIAdvCalcVal(K$1,$C4,$D4,"average (time-weighted)","time-weighted",0,1,0,"")*($D4-$C4)*24,0)</f>
        <v>21.297222218993333</v>
      </c>
      <c r="L4">
        <f>IF($B4="SUPG",_xll.PIAdvCalcVal(L$1,$C4,$D4,"average (time-weighted)","time-weighted",0,1,0,"")*($D4-$C4)*24,0)</f>
        <v>0</v>
      </c>
      <c r="M4">
        <f>IF($B4="SUPL",_xll.PIAdvCalcVal(M$1,$C4,$D4,"average (time-weighted)","time-weighted",0,1,0,"")*($D4-$C4)*24,0)</f>
        <v>0</v>
      </c>
      <c r="N4" s="6">
        <f>I4-SUM(K4:M4)</f>
        <v>3.2288873796915141E-9</v>
      </c>
    </row>
    <row r="5" spans="1:14" x14ac:dyDescent="0.25">
      <c r="A5" s="1">
        <v>3</v>
      </c>
      <c r="B5" s="1" t="s">
        <v>9</v>
      </c>
      <c r="C5" s="2">
        <v>44113.553333333337</v>
      </c>
      <c r="D5" s="3">
        <f t="shared" si="0"/>
        <v>44113.561921296299</v>
      </c>
      <c r="E5">
        <v>74.018867924528308</v>
      </c>
      <c r="F5">
        <v>742</v>
      </c>
      <c r="G5">
        <v>742</v>
      </c>
      <c r="H5">
        <v>676</v>
      </c>
      <c r="I5">
        <v>15.25611111111111</v>
      </c>
      <c r="K5">
        <f>IF($B5="SPIN",_xll.PIAdvCalcVal(K$1,$C5,$D5,"average (time-weighted)","time-weighted",0,1,0,"")*($D5-$C5)*24,0)</f>
        <v>0</v>
      </c>
      <c r="L5">
        <f>IF($B5="SUPG",_xll.PIAdvCalcVal(L$1,$C5,$D5,"average (time-weighted)","time-weighted",0,1,0,"")*($D5-$C5)*24,0)</f>
        <v>0</v>
      </c>
      <c r="M5">
        <f>IF($B5="SUPL",_xll.PIAdvCalcVal(M$1,$C5,$D5,"average (time-weighted)","time-weighted",0,1,0,"")*($D5-$C5)*24,0)</f>
        <v>15.256111110000486</v>
      </c>
      <c r="N5" s="6">
        <f>I5-SUM(K5:M5)</f>
        <v>1.110624481270861E-9</v>
      </c>
    </row>
    <row r="6" spans="1:14" x14ac:dyDescent="0.25">
      <c r="A6" s="1">
        <v>4</v>
      </c>
      <c r="B6" s="1" t="s">
        <v>8</v>
      </c>
      <c r="C6" s="2">
        <v>44117.771041666667</v>
      </c>
      <c r="D6" s="3">
        <f t="shared" si="0"/>
        <v>44117.782361111109</v>
      </c>
      <c r="E6">
        <v>138.64621676891619</v>
      </c>
      <c r="F6">
        <v>978.00000000000011</v>
      </c>
      <c r="G6">
        <v>866</v>
      </c>
      <c r="H6">
        <v>284</v>
      </c>
      <c r="I6">
        <v>37.665555555555557</v>
      </c>
      <c r="K6">
        <f>IF($B6="SPIN",_xll.PIAdvCalcVal(K$1,$C6,$D6,"average (time-weighted)","time-weighted",0,1,0,"")*($D6-$C6)*24,0)</f>
        <v>37.665555547592888</v>
      </c>
      <c r="L6">
        <f>IF($B6="SUPG",_xll.PIAdvCalcVal(L$1,$C6,$D6,"average (time-weighted)","time-weighted",0,1,0,"")*($D6-$C6)*24,0)</f>
        <v>0</v>
      </c>
      <c r="M6">
        <f>IF($B6="SUPL",_xll.PIAdvCalcVal(M$1,$C6,$D6,"average (time-weighted)","time-weighted",0,1,0,"")*($D6-$C6)*24,0)</f>
        <v>0</v>
      </c>
      <c r="N6" s="6">
        <f>I6-SUM(K6:M6)</f>
        <v>7.9626687465861323E-9</v>
      </c>
    </row>
    <row r="7" spans="1:14" x14ac:dyDescent="0.25">
      <c r="A7" s="1">
        <v>5</v>
      </c>
      <c r="B7" s="1" t="s">
        <v>8</v>
      </c>
      <c r="C7" s="2">
        <v>44117.793773148151</v>
      </c>
      <c r="D7" s="3">
        <f t="shared" si="0"/>
        <v>44117.797384259262</v>
      </c>
      <c r="E7">
        <v>94</v>
      </c>
      <c r="F7">
        <v>312</v>
      </c>
      <c r="G7">
        <v>312</v>
      </c>
      <c r="H7">
        <v>312</v>
      </c>
      <c r="I7">
        <v>8.1466666666666665</v>
      </c>
      <c r="K7">
        <f>IF($B7="SPIN",_xll.PIAdvCalcVal(K$1,$C7,$D7,"average (time-weighted)","time-weighted",0,1,0,"")*($D7-$C7)*24,0)</f>
        <v>8.1466666669584811</v>
      </c>
      <c r="L7">
        <f>IF($B7="SUPG",_xll.PIAdvCalcVal(L$1,$C7,$D7,"average (time-weighted)","time-weighted",0,1,0,"")*($D7-$C7)*24,0)</f>
        <v>0</v>
      </c>
      <c r="M7">
        <f>IF($B7="SUPL",_xll.PIAdvCalcVal(M$1,$C7,$D7,"average (time-weighted)","time-weighted",0,1,0,"")*($D7-$C7)*24,0)</f>
        <v>0</v>
      </c>
      <c r="N7" s="6">
        <f>I7-SUM(K7:M7)</f>
        <v>-2.9181457250615495E-10</v>
      </c>
    </row>
    <row r="8" spans="1:14" x14ac:dyDescent="0.25">
      <c r="A8" s="1">
        <v>6</v>
      </c>
      <c r="B8" s="1" t="s">
        <v>8</v>
      </c>
      <c r="C8" s="2">
        <v>44118.00203703704</v>
      </c>
      <c r="D8" s="3">
        <f t="shared" si="0"/>
        <v>44118.006898148153</v>
      </c>
      <c r="E8">
        <v>188.78095238095241</v>
      </c>
      <c r="F8">
        <v>420</v>
      </c>
      <c r="G8">
        <v>416</v>
      </c>
      <c r="H8">
        <v>310</v>
      </c>
      <c r="I8">
        <v>22.024444444444441</v>
      </c>
      <c r="K8">
        <f>IF($B8="SPIN",_xll.PIAdvCalcVal(K$1,$C8,$D8,"average (time-weighted)","time-weighted",0,1,0,"")*($D8-$C8)*24,0)</f>
        <v>22.024444450304976</v>
      </c>
      <c r="L8">
        <f>IF($B8="SUPG",_xll.PIAdvCalcVal(L$1,$C8,$D8,"average (time-weighted)","time-weighted",0,1,0,"")*($D8-$C8)*24,0)</f>
        <v>0</v>
      </c>
      <c r="M8">
        <f>IF($B8="SUPL",_xll.PIAdvCalcVal(M$1,$C8,$D8,"average (time-weighted)","time-weighted",0,1,0,"")*($D8-$C8)*24,0)</f>
        <v>0</v>
      </c>
      <c r="N8" s="6">
        <f>I8-SUM(K8:M8)</f>
        <v>-5.8605351682672335E-9</v>
      </c>
    </row>
    <row r="9" spans="1:14" x14ac:dyDescent="0.25">
      <c r="A9" s="1">
        <v>7</v>
      </c>
      <c r="B9" s="1" t="s">
        <v>8</v>
      </c>
      <c r="C9" s="2">
        <v>44118.054629629631</v>
      </c>
      <c r="D9" s="3">
        <f t="shared" si="0"/>
        <v>44118.066041666665</v>
      </c>
      <c r="E9">
        <v>67.916835699797161</v>
      </c>
      <c r="F9">
        <v>986.00000000000011</v>
      </c>
      <c r="G9">
        <v>986.00000000000011</v>
      </c>
      <c r="H9">
        <v>984.00000000000011</v>
      </c>
      <c r="I9">
        <v>18.60166666666667</v>
      </c>
      <c r="K9">
        <f>IF($B9="SPIN",_xll.PIAdvCalcVal(K$1,$C9,$D9,"average (time-weighted)","time-weighted",0,1,0,"")*($D9-$C9)*24,0)</f>
        <v>18.601666662467405</v>
      </c>
      <c r="L9">
        <f>IF($B9="SUPG",_xll.PIAdvCalcVal(L$1,$C9,$D9,"average (time-weighted)","time-weighted",0,1,0,"")*($D9-$C9)*24,0)</f>
        <v>0</v>
      </c>
      <c r="M9">
        <f>IF($B9="SUPL",_xll.PIAdvCalcVal(M$1,$C9,$D9,"average (time-weighted)","time-weighted",0,1,0,"")*($D9-$C9)*24,0)</f>
        <v>0</v>
      </c>
      <c r="N9" s="6">
        <f>I9-SUM(K9:M9)</f>
        <v>4.1992649357780465E-9</v>
      </c>
    </row>
    <row r="10" spans="1:14" x14ac:dyDescent="0.25">
      <c r="A10" s="1">
        <v>8</v>
      </c>
      <c r="B10" s="1" t="s">
        <v>8</v>
      </c>
      <c r="C10" s="2">
        <v>44118.255578703713</v>
      </c>
      <c r="D10" s="3">
        <f t="shared" si="0"/>
        <v>44118.266111111123</v>
      </c>
      <c r="E10">
        <v>89.758241758241752</v>
      </c>
      <c r="F10">
        <v>910</v>
      </c>
      <c r="G10">
        <v>754</v>
      </c>
      <c r="H10">
        <v>276</v>
      </c>
      <c r="I10">
        <v>22.68888888888889</v>
      </c>
      <c r="K10">
        <f>IF($B10="SPIN",_xll.PIAdvCalcVal(K$1,$C10,$D10,"average (time-weighted)","time-weighted",0,1,0,"")*($D10-$C10)*24,0)</f>
        <v>22.688888894926222</v>
      </c>
      <c r="L10">
        <f>IF($B10="SUPG",_xll.PIAdvCalcVal(L$1,$C10,$D10,"average (time-weighted)","time-weighted",0,1,0,"")*($D10-$C10)*24,0)</f>
        <v>0</v>
      </c>
      <c r="M10">
        <f>IF($B10="SUPL",_xll.PIAdvCalcVal(M$1,$C10,$D10,"average (time-weighted)","time-weighted",0,1,0,"")*($D10-$C10)*24,0)</f>
        <v>0</v>
      </c>
      <c r="N10" s="6">
        <f>I10-SUM(K10:M10)</f>
        <v>-6.0373324117790617E-9</v>
      </c>
    </row>
    <row r="11" spans="1:14" x14ac:dyDescent="0.25">
      <c r="A11" s="1">
        <v>8</v>
      </c>
      <c r="B11" s="1" t="s">
        <v>10</v>
      </c>
      <c r="C11" s="2">
        <v>44118.257453703707</v>
      </c>
      <c r="D11" s="3">
        <f t="shared" si="0"/>
        <v>44118.260439814818</v>
      </c>
      <c r="E11">
        <v>58</v>
      </c>
      <c r="F11">
        <v>258</v>
      </c>
      <c r="G11">
        <v>258</v>
      </c>
      <c r="H11">
        <v>258</v>
      </c>
      <c r="I11">
        <v>4.1566666666666663</v>
      </c>
      <c r="K11">
        <f>IF($B11="SPIN",_xll.PIAdvCalcVal(K$1,$C11,$D11,"average (time-weighted)","time-weighted",0,1,0,"")*($D11-$C11)*24,0)</f>
        <v>0</v>
      </c>
      <c r="L11">
        <f>IF($B11="SUPG",_xll.PIAdvCalcVal(L$1,$C11,$D11,"average (time-weighted)","time-weighted",0,1,0,"")*($D11-$C11)*24,0)</f>
        <v>4.1566666660364717</v>
      </c>
      <c r="M11">
        <f>IF($B11="SUPL",_xll.PIAdvCalcVal(M$1,$C11,$D11,"average (time-weighted)","time-weighted",0,1,0,"")*($D11-$C11)*24,0)</f>
        <v>0</v>
      </c>
      <c r="N11" s="6">
        <f>I11-SUM(K11:M11)</f>
        <v>6.3019456320034806E-10</v>
      </c>
    </row>
    <row r="12" spans="1:14" x14ac:dyDescent="0.25">
      <c r="A12" s="1">
        <v>9</v>
      </c>
      <c r="B12" s="1" t="s">
        <v>8</v>
      </c>
      <c r="C12" s="2">
        <v>44118.422060185178</v>
      </c>
      <c r="D12" s="3">
        <f t="shared" si="0"/>
        <v>44118.424999999996</v>
      </c>
      <c r="E12">
        <v>1</v>
      </c>
      <c r="F12">
        <v>254</v>
      </c>
      <c r="G12">
        <v>254</v>
      </c>
      <c r="H12">
        <v>254</v>
      </c>
      <c r="I12">
        <v>7.0555555555555566E-2</v>
      </c>
      <c r="K12">
        <f>IF($B12="SPIN",_xll.PIAdvCalcVal(K$1,$C12,$D12,"average (time-weighted)","time-weighted",0,1,0,"")*($D12-$C12)*24,0)</f>
        <v>7.0555555634200573E-2</v>
      </c>
      <c r="L12">
        <f>IF($B12="SUPG",_xll.PIAdvCalcVal(L$1,$C12,$D12,"average (time-weighted)","time-weighted",0,1,0,"")*($D12-$C12)*24,0)</f>
        <v>0</v>
      </c>
      <c r="M12">
        <f>IF($B12="SUPL",_xll.PIAdvCalcVal(M$1,$C12,$D12,"average (time-weighted)","time-weighted",0,1,0,"")*($D12-$C12)*24,0)</f>
        <v>0</v>
      </c>
      <c r="N12" s="6">
        <f>I12-SUM(K12:M12)</f>
        <v>-7.8645007173250292E-11</v>
      </c>
    </row>
    <row r="13" spans="1:14" x14ac:dyDescent="0.25">
      <c r="A13" s="1">
        <v>10</v>
      </c>
      <c r="B13" s="1" t="s">
        <v>8</v>
      </c>
      <c r="C13" s="2">
        <v>44118.430995370371</v>
      </c>
      <c r="D13" s="3">
        <f t="shared" si="0"/>
        <v>44118.442384259259</v>
      </c>
      <c r="E13">
        <v>58</v>
      </c>
      <c r="F13">
        <v>984.00000000000011</v>
      </c>
      <c r="G13">
        <v>984.00000000000011</v>
      </c>
      <c r="H13">
        <v>984.00000000000011</v>
      </c>
      <c r="I13">
        <v>15.853333333333341</v>
      </c>
      <c r="K13">
        <f>IF($B13="SPIN",_xll.PIAdvCalcVal(K$1,$C13,$D13,"average (time-weighted)","time-weighted",0,1,0,"")*($D13-$C13)*24,0)</f>
        <v>15.853333332343027</v>
      </c>
      <c r="L13">
        <f>IF($B13="SUPG",_xll.PIAdvCalcVal(L$1,$C13,$D13,"average (time-weighted)","time-weighted",0,1,0,"")*($D13-$C13)*24,0)</f>
        <v>0</v>
      </c>
      <c r="M13">
        <f>IF($B13="SUPL",_xll.PIAdvCalcVal(M$1,$C13,$D13,"average (time-weighted)","time-weighted",0,1,0,"")*($D13-$C13)*24,0)</f>
        <v>0</v>
      </c>
      <c r="N13" s="6">
        <f>I13-SUM(K13:M13)</f>
        <v>9.9031360889512143E-10</v>
      </c>
    </row>
    <row r="14" spans="1:14" x14ac:dyDescent="0.25">
      <c r="A14" s="1">
        <v>11</v>
      </c>
      <c r="B14" s="1" t="s">
        <v>8</v>
      </c>
      <c r="C14" s="2">
        <v>44118.716249999998</v>
      </c>
      <c r="D14" s="3">
        <f t="shared" si="0"/>
        <v>44118.724074074074</v>
      </c>
      <c r="E14">
        <v>102</v>
      </c>
      <c r="F14">
        <v>676</v>
      </c>
      <c r="G14">
        <v>676</v>
      </c>
      <c r="H14">
        <v>676</v>
      </c>
      <c r="I14">
        <v>19.153333333333329</v>
      </c>
      <c r="K14">
        <f>IF($B14="SPIN",_xll.PIAdvCalcVal(K$1,$C14,$D14,"average (time-weighted)","time-weighted",0,1,0,"")*($D14-$C14)*24,0)</f>
        <v>19.153333339956589</v>
      </c>
      <c r="L14">
        <f>IF($B14="SUPG",_xll.PIAdvCalcVal(L$1,$C14,$D14,"average (time-weighted)","time-weighted",0,1,0,"")*($D14-$C14)*24,0)</f>
        <v>0</v>
      </c>
      <c r="M14">
        <f>IF($B14="SUPL",_xll.PIAdvCalcVal(M$1,$C14,$D14,"average (time-weighted)","time-weighted",0,1,0,"")*($D14-$C14)*24,0)</f>
        <v>0</v>
      </c>
      <c r="N14" s="6">
        <f>I14-SUM(K14:M14)</f>
        <v>-6.6232601625415555E-9</v>
      </c>
    </row>
    <row r="15" spans="1:14" x14ac:dyDescent="0.25">
      <c r="A15" s="1">
        <v>12</v>
      </c>
      <c r="B15" s="1" t="s">
        <v>8</v>
      </c>
      <c r="C15" s="2">
        <v>44119.299027777779</v>
      </c>
      <c r="D15" s="3">
        <f t="shared" si="0"/>
        <v>44119.311111111114</v>
      </c>
      <c r="E15">
        <v>62</v>
      </c>
      <c r="F15">
        <v>1044</v>
      </c>
      <c r="G15">
        <v>1044</v>
      </c>
      <c r="H15">
        <v>1044</v>
      </c>
      <c r="I15">
        <v>17.98</v>
      </c>
      <c r="K15">
        <f>IF($B15="SPIN",_xll.PIAdvCalcVal(K$1,$C15,$D15,"average (time-weighted)","time-weighted",0,1,0,"")*($D15-$C15)*24,0)</f>
        <v>17.98000000230968</v>
      </c>
      <c r="L15">
        <f>IF($B15="SUPG",_xll.PIAdvCalcVal(L$1,$C15,$D15,"average (time-weighted)","time-weighted",0,1,0,"")*($D15-$C15)*24,0)</f>
        <v>0</v>
      </c>
      <c r="M15">
        <f>IF($B15="SUPL",_xll.PIAdvCalcVal(M$1,$C15,$D15,"average (time-weighted)","time-weighted",0,1,0,"")*($D15-$C15)*24,0)</f>
        <v>0</v>
      </c>
      <c r="N15" s="6">
        <f>I15-SUM(K15:M15)</f>
        <v>-2.3096795587207453E-9</v>
      </c>
    </row>
    <row r="16" spans="1:14" x14ac:dyDescent="0.25">
      <c r="A16" s="1">
        <v>13</v>
      </c>
      <c r="B16" s="1" t="s">
        <v>8</v>
      </c>
      <c r="C16" s="2">
        <v>44119.467245370368</v>
      </c>
      <c r="D16" s="3">
        <f t="shared" si="0"/>
        <v>44119.474675925921</v>
      </c>
      <c r="E16">
        <v>99</v>
      </c>
      <c r="F16">
        <v>642</v>
      </c>
      <c r="G16">
        <v>642</v>
      </c>
      <c r="H16">
        <v>642</v>
      </c>
      <c r="I16">
        <v>17.655000000000001</v>
      </c>
      <c r="K16">
        <f>IF($B16="SPIN",_xll.PIAdvCalcVal(K$1,$C16,$D16,"average (time-weighted)","time-weighted",0,1,0,"")*($D16-$C16)*24,0)</f>
        <v>17.654999995313119</v>
      </c>
      <c r="L16">
        <f>IF($B16="SUPG",_xll.PIAdvCalcVal(L$1,$C16,$D16,"average (time-weighted)","time-weighted",0,1,0,"")*($D16-$C16)*24,0)</f>
        <v>0</v>
      </c>
      <c r="M16">
        <f>IF($B16="SUPL",_xll.PIAdvCalcVal(M$1,$C16,$D16,"average (time-weighted)","time-weighted",0,1,0,"")*($D16-$C16)*24,0)</f>
        <v>0</v>
      </c>
      <c r="N16" s="6">
        <f>I16-SUM(K16:M16)</f>
        <v>4.6868819936207728E-9</v>
      </c>
    </row>
    <row r="17" spans="1:14" x14ac:dyDescent="0.25">
      <c r="A17" s="1">
        <v>14</v>
      </c>
      <c r="B17" s="1" t="s">
        <v>8</v>
      </c>
      <c r="C17" s="2">
        <v>44119.544374999998</v>
      </c>
      <c r="D17" s="3">
        <f t="shared" si="0"/>
        <v>44119.555115740739</v>
      </c>
      <c r="E17">
        <v>99</v>
      </c>
      <c r="F17">
        <v>928.00000000000011</v>
      </c>
      <c r="G17">
        <v>928.00000000000011</v>
      </c>
      <c r="H17">
        <v>928.00000000000011</v>
      </c>
      <c r="I17">
        <v>25.52</v>
      </c>
      <c r="K17">
        <f>IF($B17="SPIN",_xll.PIAdvCalcVal(K$1,$C17,$D17,"average (time-weighted)","time-weighted",0,1,0,"")*($D17-$C17)*24,0)</f>
        <v>25.520000001357403</v>
      </c>
      <c r="L17">
        <f>IF($B17="SUPG",_xll.PIAdvCalcVal(L$1,$C17,$D17,"average (time-weighted)","time-weighted",0,1,0,"")*($D17-$C17)*24,0)</f>
        <v>0</v>
      </c>
      <c r="M17">
        <f>IF($B17="SUPL",_xll.PIAdvCalcVal(M$1,$C17,$D17,"average (time-weighted)","time-weighted",0,1,0,"")*($D17-$C17)*24,0)</f>
        <v>0</v>
      </c>
      <c r="N17" s="6">
        <f>I17-SUM(K17:M17)</f>
        <v>-1.3574030788277014E-9</v>
      </c>
    </row>
    <row r="18" spans="1:14" x14ac:dyDescent="0.25">
      <c r="A18" s="1">
        <v>15</v>
      </c>
      <c r="B18" s="1" t="s">
        <v>8</v>
      </c>
      <c r="C18" s="2">
        <v>44120.254537037043</v>
      </c>
      <c r="D18" s="3">
        <f t="shared" si="0"/>
        <v>44120.261620370373</v>
      </c>
      <c r="E18">
        <v>159.20915032679741</v>
      </c>
      <c r="F18">
        <v>612</v>
      </c>
      <c r="G18">
        <v>606</v>
      </c>
      <c r="H18">
        <v>164</v>
      </c>
      <c r="I18">
        <v>27.065555555555559</v>
      </c>
      <c r="K18">
        <f>IF($B18="SPIN",_xll.PIAdvCalcVal(K$1,$C18,$D18,"average (time-weighted)","time-weighted",0,1,0,"")*($D18-$C18)*24,0)</f>
        <v>27.065555543693549</v>
      </c>
      <c r="L18">
        <f>IF($B18="SUPG",_xll.PIAdvCalcVal(L$1,$C18,$D18,"average (time-weighted)","time-weighted",0,1,0,"")*($D18-$C18)*24,0)</f>
        <v>0</v>
      </c>
      <c r="M18">
        <f>IF($B18="SUPL",_xll.PIAdvCalcVal(M$1,$C18,$D18,"average (time-weighted)","time-weighted",0,1,0,"")*($D18-$C18)*24,0)</f>
        <v>0</v>
      </c>
      <c r="N18" s="6">
        <f>I18-SUM(K18:M18)</f>
        <v>1.1862010040886162E-8</v>
      </c>
    </row>
    <row r="19" spans="1:14" x14ac:dyDescent="0.25">
      <c r="A19" s="1">
        <v>16</v>
      </c>
      <c r="B19" s="1" t="s">
        <v>8</v>
      </c>
      <c r="C19" s="2">
        <v>44120.314166666663</v>
      </c>
      <c r="D19" s="3">
        <f t="shared" si="0"/>
        <v>44120.32</v>
      </c>
      <c r="E19">
        <v>201.3373015873016</v>
      </c>
      <c r="F19">
        <v>504.00000000000011</v>
      </c>
      <c r="G19">
        <v>504.00000000000011</v>
      </c>
      <c r="H19">
        <v>364</v>
      </c>
      <c r="I19">
        <v>28.187222222222221</v>
      </c>
      <c r="K19">
        <f>IF($B19="SPIN",_xll.PIAdvCalcVal(K$1,$C19,$D19,"average (time-weighted)","time-weighted",0,1,0,"")*($D19-$C19)*24,0)</f>
        <v>28.187222236754248</v>
      </c>
      <c r="L19">
        <f>IF($B19="SUPG",_xll.PIAdvCalcVal(L$1,$C19,$D19,"average (time-weighted)","time-weighted",0,1,0,"")*($D19-$C19)*24,0)</f>
        <v>0</v>
      </c>
      <c r="M19">
        <f>IF($B19="SUPL",_xll.PIAdvCalcVal(M$1,$C19,$D19,"average (time-weighted)","time-weighted",0,1,0,"")*($D19-$C19)*24,0)</f>
        <v>0</v>
      </c>
      <c r="N19" s="6">
        <f>I19-SUM(K19:M19)</f>
        <v>-1.4532027137192927E-8</v>
      </c>
    </row>
    <row r="20" spans="1:14" x14ac:dyDescent="0.25">
      <c r="A20" s="1">
        <v>16</v>
      </c>
      <c r="B20" s="1" t="s">
        <v>10</v>
      </c>
      <c r="C20" s="2">
        <v>44120.314375000002</v>
      </c>
      <c r="D20" s="3">
        <f t="shared" si="0"/>
        <v>44120.326203703706</v>
      </c>
      <c r="E20">
        <v>100.2270058708415</v>
      </c>
      <c r="F20">
        <v>1022</v>
      </c>
      <c r="G20">
        <v>982.00000000000011</v>
      </c>
      <c r="H20">
        <v>334</v>
      </c>
      <c r="I20">
        <v>28.45333333333333</v>
      </c>
      <c r="K20">
        <f>IF($B20="SPIN",_xll.PIAdvCalcVal(K$1,$C20,$D20,"average (time-weighted)","time-weighted",0,1,0,"")*($D20-$C20)*24,0)</f>
        <v>0</v>
      </c>
      <c r="L20">
        <f>IF($B20="SUPG",_xll.PIAdvCalcVal(L$1,$C20,$D20,"average (time-weighted)","time-weighted",0,1,0,"")*($D20-$C20)*24,0)</f>
        <v>28.453333333903764</v>
      </c>
      <c r="M20">
        <f>IF($B20="SUPL",_xll.PIAdvCalcVal(M$1,$C20,$D20,"average (time-weighted)","time-weighted",0,1,0,"")*($D20-$C20)*24,0)</f>
        <v>0</v>
      </c>
      <c r="N20" s="6">
        <f>I20-SUM(K20:M20)</f>
        <v>-5.7043436640924483E-10</v>
      </c>
    </row>
    <row r="21" spans="1:14" x14ac:dyDescent="0.25">
      <c r="A21" s="1">
        <v>16</v>
      </c>
      <c r="B21" s="1" t="s">
        <v>9</v>
      </c>
      <c r="C21" s="2">
        <v>44120.31527777778</v>
      </c>
      <c r="D21" s="3">
        <f t="shared" si="0"/>
        <v>44120.330324074079</v>
      </c>
      <c r="E21">
        <v>91.176923076923075</v>
      </c>
      <c r="F21">
        <v>1300</v>
      </c>
      <c r="G21">
        <v>1294</v>
      </c>
      <c r="H21">
        <v>898</v>
      </c>
      <c r="I21">
        <v>32.924999999999997</v>
      </c>
      <c r="K21">
        <f>IF($B21="SPIN",_xll.PIAdvCalcVal(K$1,$C21,$D21,"average (time-weighted)","time-weighted",0,1,0,"")*($D21-$C21)*24,0)</f>
        <v>0</v>
      </c>
      <c r="L21">
        <f>IF($B21="SUPG",_xll.PIAdvCalcVal(L$1,$C21,$D21,"average (time-weighted)","time-weighted",0,1,0,"")*($D21-$C21)*24,0)</f>
        <v>0</v>
      </c>
      <c r="M21">
        <f>IF($B21="SUPL",_xll.PIAdvCalcVal(M$1,$C21,$D21,"average (time-weighted)","time-weighted",0,1,0,"")*($D21-$C21)*24,0)</f>
        <v>32.92500000648657</v>
      </c>
      <c r="N21" s="6">
        <f>I21-SUM(K21:M21)</f>
        <v>-6.486573056463385E-9</v>
      </c>
    </row>
    <row r="22" spans="1:14" x14ac:dyDescent="0.25">
      <c r="A22" s="1">
        <v>17</v>
      </c>
      <c r="B22" s="1" t="s">
        <v>8</v>
      </c>
      <c r="C22" s="2">
        <v>44120.676898148151</v>
      </c>
      <c r="D22" s="3">
        <f t="shared" si="0"/>
        <v>44120.684629629635</v>
      </c>
      <c r="E22">
        <v>95.023952095808383</v>
      </c>
      <c r="F22">
        <v>668</v>
      </c>
      <c r="G22">
        <v>668</v>
      </c>
      <c r="H22">
        <v>572</v>
      </c>
      <c r="I22">
        <v>17.632222222222222</v>
      </c>
      <c r="K22">
        <f>IF($B22="SPIN",_xll.PIAdvCalcVal(K$1,$C22,$D22,"average (time-weighted)","time-weighted",0,1,0,"")*($D22-$C22)*24,0)</f>
        <v>17.632222228810402</v>
      </c>
      <c r="L22">
        <f>IF($B22="SUPG",_xll.PIAdvCalcVal(L$1,$C22,$D22,"average (time-weighted)","time-weighted",0,1,0,"")*($D22-$C22)*24,0)</f>
        <v>0</v>
      </c>
      <c r="M22">
        <f>IF($B22="SUPL",_xll.PIAdvCalcVal(M$1,$C22,$D22,"average (time-weighted)","time-weighted",0,1,0,"")*($D22-$C22)*24,0)</f>
        <v>0</v>
      </c>
      <c r="N22" s="6">
        <f>I22-SUM(K22:M22)</f>
        <v>-6.5881806676770793E-9</v>
      </c>
    </row>
    <row r="23" spans="1:14" x14ac:dyDescent="0.25">
      <c r="A23" s="1">
        <v>18</v>
      </c>
      <c r="B23" s="1" t="s">
        <v>8</v>
      </c>
      <c r="C23" s="2">
        <v>44121.88</v>
      </c>
      <c r="D23" s="3">
        <f t="shared" si="0"/>
        <v>44121.894328703704</v>
      </c>
      <c r="E23">
        <v>81.484652665589664</v>
      </c>
      <c r="F23">
        <v>1238</v>
      </c>
      <c r="G23">
        <v>1238</v>
      </c>
      <c r="H23">
        <v>1238</v>
      </c>
      <c r="I23">
        <v>28.021666666666668</v>
      </c>
      <c r="K23">
        <f>IF($B23="SPIN",_xll.PIAdvCalcVal(K$1,$C23,$D23,"average (time-weighted)","time-weighted",0,1,0,"")*($D23-$C23)*24,0)</f>
        <v>28.021666671683739</v>
      </c>
      <c r="L23">
        <f>IF($B23="SUPG",_xll.PIAdvCalcVal(L$1,$C23,$D23,"average (time-weighted)","time-weighted",0,1,0,"")*($D23-$C23)*24,0)</f>
        <v>0</v>
      </c>
      <c r="M23">
        <f>IF($B23="SUPL",_xll.PIAdvCalcVal(M$1,$C23,$D23,"average (time-weighted)","time-weighted",0,1,0,"")*($D23-$C23)*24,0)</f>
        <v>0</v>
      </c>
      <c r="N23" s="6">
        <f>I23-SUM(K23:M23)</f>
        <v>-5.0170712029284914E-9</v>
      </c>
    </row>
    <row r="24" spans="1:14" x14ac:dyDescent="0.25">
      <c r="A24" s="1">
        <v>19</v>
      </c>
      <c r="B24" s="1" t="s">
        <v>8</v>
      </c>
      <c r="C24" s="2">
        <v>44123.674907407411</v>
      </c>
      <c r="D24" s="3">
        <f t="shared" si="0"/>
        <v>44123.695277777784</v>
      </c>
      <c r="E24">
        <v>114.57613636363639</v>
      </c>
      <c r="F24">
        <v>1760</v>
      </c>
      <c r="G24">
        <v>1754</v>
      </c>
      <c r="H24">
        <v>268</v>
      </c>
      <c r="I24">
        <v>56.015000000000008</v>
      </c>
      <c r="K24">
        <f>IF($B24="SPIN",_xll.PIAdvCalcVal(K$1,$C24,$D24,"average (time-weighted)","time-weighted",0,1,0,"")*($D24-$C24)*24,0)</f>
        <v>56.015000009188697</v>
      </c>
      <c r="L24">
        <f>IF($B24="SUPG",_xll.PIAdvCalcVal(L$1,$C24,$D24,"average (time-weighted)","time-weighted",0,1,0,"")*($D24-$C24)*24,0)</f>
        <v>0</v>
      </c>
      <c r="M24">
        <f>IF($B24="SUPL",_xll.PIAdvCalcVal(M$1,$C24,$D24,"average (time-weighted)","time-weighted",0,1,0,"")*($D24-$C24)*24,0)</f>
        <v>0</v>
      </c>
      <c r="N24" s="6">
        <f>I24-SUM(K24:M24)</f>
        <v>-9.1886889208581124E-9</v>
      </c>
    </row>
    <row r="25" spans="1:14" x14ac:dyDescent="0.25">
      <c r="A25" s="1">
        <v>20</v>
      </c>
      <c r="B25" s="1" t="s">
        <v>8</v>
      </c>
      <c r="C25" s="2">
        <v>44126.315000000002</v>
      </c>
      <c r="D25" s="3">
        <f t="shared" si="0"/>
        <v>44126.320578703708</v>
      </c>
      <c r="E25">
        <v>109.5269709543569</v>
      </c>
      <c r="F25">
        <v>482.00000000000011</v>
      </c>
      <c r="G25">
        <v>482.00000000000011</v>
      </c>
      <c r="H25">
        <v>234</v>
      </c>
      <c r="I25">
        <v>14.664444444444451</v>
      </c>
      <c r="K25">
        <f>IF($B25="SPIN",_xll.PIAdvCalcVal(K$1,$C25,$D25,"average (time-weighted)","time-weighted",0,1,0,"")*($D25-$C25)*24,0)</f>
        <v>14.664444448892993</v>
      </c>
      <c r="L25">
        <f>IF($B25="SUPG",_xll.PIAdvCalcVal(L$1,$C25,$D25,"average (time-weighted)","time-weighted",0,1,0,"")*($D25-$C25)*24,0)</f>
        <v>0</v>
      </c>
      <c r="M25">
        <f>IF($B25="SUPL",_xll.PIAdvCalcVal(M$1,$C25,$D25,"average (time-weighted)","time-weighted",0,1,0,"")*($D25-$C25)*24,0)</f>
        <v>0</v>
      </c>
      <c r="N25" s="6">
        <f>I25-SUM(K25:M25)</f>
        <v>-4.448542867407923E-9</v>
      </c>
    </row>
    <row r="26" spans="1:14" x14ac:dyDescent="0.25">
      <c r="A26" s="1">
        <v>21</v>
      </c>
      <c r="B26" s="1" t="s">
        <v>8</v>
      </c>
      <c r="C26" s="2">
        <v>44126.928564814807</v>
      </c>
      <c r="D26" s="3">
        <f t="shared" si="0"/>
        <v>44126.944583333323</v>
      </c>
      <c r="E26">
        <v>79.141618497109832</v>
      </c>
      <c r="F26">
        <v>1384</v>
      </c>
      <c r="G26">
        <v>1382</v>
      </c>
      <c r="H26">
        <v>174</v>
      </c>
      <c r="I26">
        <v>30.425555555555551</v>
      </c>
      <c r="K26">
        <f>IF($B26="SPIN",_xll.PIAdvCalcVal(K$1,$C26,$D26,"average (time-weighted)","time-weighted",0,1,0,"")*($D26-$C26)*24,0)</f>
        <v>30.425555550621326</v>
      </c>
      <c r="L26">
        <f>IF($B26="SUPG",_xll.PIAdvCalcVal(L$1,$C26,$D26,"average (time-weighted)","time-weighted",0,1,0,"")*($D26-$C26)*24,0)</f>
        <v>0</v>
      </c>
      <c r="M26">
        <f>IF($B26="SUPL",_xll.PIAdvCalcVal(M$1,$C26,$D26,"average (time-weighted)","time-weighted",0,1,0,"")*($D26-$C26)*24,0)</f>
        <v>0</v>
      </c>
      <c r="N26" s="6">
        <f>I26-SUM(K26:M26)</f>
        <v>4.9342254726525425E-9</v>
      </c>
    </row>
    <row r="27" spans="1:14" x14ac:dyDescent="0.25">
      <c r="A27" s="1">
        <v>22</v>
      </c>
      <c r="B27" s="1" t="s">
        <v>8</v>
      </c>
      <c r="C27" s="2">
        <v>44128.595416666663</v>
      </c>
      <c r="D27" s="3">
        <f t="shared" si="0"/>
        <v>44128.606944444444</v>
      </c>
      <c r="E27">
        <v>150.64658634538151</v>
      </c>
      <c r="F27">
        <v>996.00000000000011</v>
      </c>
      <c r="G27">
        <v>996.00000000000011</v>
      </c>
      <c r="H27">
        <v>944.00000000000011</v>
      </c>
      <c r="I27">
        <v>41.678888888888899</v>
      </c>
      <c r="K27">
        <f>IF($B27="SPIN",_xll.PIAdvCalcVal(K$1,$C27,$D27,"average (time-weighted)","time-weighted",0,1,0,"")*($D27-$C27)*24,0)</f>
        <v>41.678888898476096</v>
      </c>
      <c r="L27">
        <f>IF($B27="SUPG",_xll.PIAdvCalcVal(L$1,$C27,$D27,"average (time-weighted)","time-weighted",0,1,0,"")*($D27-$C27)*24,0)</f>
        <v>0</v>
      </c>
      <c r="M27">
        <f>IF($B27="SUPL",_xll.PIAdvCalcVal(M$1,$C27,$D27,"average (time-weighted)","time-weighted",0,1,0,"")*($D27-$C27)*24,0)</f>
        <v>0</v>
      </c>
      <c r="N27" s="6">
        <f>I27-SUM(K27:M27)</f>
        <v>-9.5871968142091646E-9</v>
      </c>
    </row>
    <row r="28" spans="1:14" x14ac:dyDescent="0.25">
      <c r="A28" s="1">
        <v>23</v>
      </c>
      <c r="B28" s="1" t="s">
        <v>8</v>
      </c>
      <c r="C28" s="2">
        <v>44129.016712962963</v>
      </c>
      <c r="D28" s="3">
        <f t="shared" si="0"/>
        <v>44129.027939814812</v>
      </c>
      <c r="E28">
        <v>51</v>
      </c>
      <c r="F28">
        <v>970.00000000000011</v>
      </c>
      <c r="G28">
        <v>970.00000000000011</v>
      </c>
      <c r="H28">
        <v>970.00000000000011</v>
      </c>
      <c r="I28">
        <v>13.741666666666671</v>
      </c>
      <c r="K28">
        <f>IF($B28="SPIN",_xll.PIAdvCalcVal(K$1,$C28,$D28,"average (time-weighted)","time-weighted",0,1,0,"")*($D28-$C28)*24,0)</f>
        <v>13.741666663961951</v>
      </c>
      <c r="L28">
        <f>IF($B28="SUPG",_xll.PIAdvCalcVal(L$1,$C28,$D28,"average (time-weighted)","time-weighted",0,1,0,"")*($D28-$C28)*24,0)</f>
        <v>0</v>
      </c>
      <c r="M28">
        <f>IF($B28="SUPL",_xll.PIAdvCalcVal(M$1,$C28,$D28,"average (time-weighted)","time-weighted",0,1,0,"")*($D28-$C28)*24,0)</f>
        <v>0</v>
      </c>
      <c r="N28" s="6">
        <f>I28-SUM(K28:M28)</f>
        <v>2.7047200035212882E-9</v>
      </c>
    </row>
    <row r="29" spans="1:14" x14ac:dyDescent="0.25">
      <c r="A29" s="1">
        <v>23</v>
      </c>
      <c r="B29" s="1" t="s">
        <v>10</v>
      </c>
      <c r="C29" s="2">
        <v>44129.016712962963</v>
      </c>
      <c r="D29" s="3">
        <f t="shared" si="0"/>
        <v>44129.028009259258</v>
      </c>
      <c r="E29">
        <v>44.477459016393439</v>
      </c>
      <c r="F29">
        <v>976.00000000000011</v>
      </c>
      <c r="G29">
        <v>970.00000000000011</v>
      </c>
      <c r="H29">
        <v>444</v>
      </c>
      <c r="I29">
        <v>12.05833333333333</v>
      </c>
      <c r="K29">
        <f>IF($B29="SPIN",_xll.PIAdvCalcVal(K$1,$C29,$D29,"average (time-weighted)","time-weighted",0,1,0,"")*($D29-$C29)*24,0)</f>
        <v>0</v>
      </c>
      <c r="L29">
        <f>IF($B29="SUPG",_xll.PIAdvCalcVal(L$1,$C29,$D29,"average (time-weighted)","time-weighted",0,1,0,"")*($D29-$C29)*24,0)</f>
        <v>12.058333332769521</v>
      </c>
      <c r="M29">
        <f>IF($B29="SUPL",_xll.PIAdvCalcVal(M$1,$C29,$D29,"average (time-weighted)","time-weighted",0,1,0,"")*($D29-$C29)*24,0)</f>
        <v>0</v>
      </c>
      <c r="N29" s="6">
        <f>I29-SUM(K29:M29)</f>
        <v>5.638085553982819E-10</v>
      </c>
    </row>
    <row r="30" spans="1:14" x14ac:dyDescent="0.25">
      <c r="A30" s="1">
        <v>24</v>
      </c>
      <c r="B30" s="1" t="s">
        <v>8</v>
      </c>
      <c r="C30" s="2">
        <v>44130.373425925929</v>
      </c>
      <c r="D30" s="3">
        <f t="shared" si="0"/>
        <v>44130.384768518525</v>
      </c>
      <c r="E30">
        <v>125.3</v>
      </c>
      <c r="F30">
        <v>980.00000000000011</v>
      </c>
      <c r="G30">
        <v>980.00000000000011</v>
      </c>
      <c r="H30">
        <v>742</v>
      </c>
      <c r="I30">
        <v>34.109444444444449</v>
      </c>
      <c r="K30">
        <f>IF($B30="SPIN",_xll.PIAdvCalcVal(K$1,$C30,$D30,"average (time-weighted)","time-weighted",0,1,0,"")*($D30-$C30)*24,0)</f>
        <v>34.109444453520695</v>
      </c>
      <c r="L30">
        <f>IF($B30="SUPG",_xll.PIAdvCalcVal(L$1,$C30,$D30,"average (time-weighted)","time-weighted",0,1,0,"")*($D30-$C30)*24,0)</f>
        <v>0</v>
      </c>
      <c r="M30">
        <f>IF($B30="SUPL",_xll.PIAdvCalcVal(M$1,$C30,$D30,"average (time-weighted)","time-weighted",0,1,0,"")*($D30-$C30)*24,0)</f>
        <v>0</v>
      </c>
      <c r="N30" s="6">
        <f>I30-SUM(K30:M30)</f>
        <v>-9.0762455329240765E-9</v>
      </c>
    </row>
    <row r="31" spans="1:14" x14ac:dyDescent="0.25">
      <c r="A31" s="1">
        <v>24</v>
      </c>
      <c r="B31" s="1" t="s">
        <v>10</v>
      </c>
      <c r="C31" s="2">
        <v>44130.373425925929</v>
      </c>
      <c r="D31" s="3">
        <f t="shared" si="0"/>
        <v>44130.39261574074</v>
      </c>
      <c r="E31">
        <v>91.405307599517485</v>
      </c>
      <c r="F31">
        <v>1658</v>
      </c>
      <c r="G31">
        <v>1654</v>
      </c>
      <c r="H31">
        <v>742</v>
      </c>
      <c r="I31">
        <v>42.097222222222221</v>
      </c>
      <c r="K31">
        <f>IF($B31="SPIN",_xll.PIAdvCalcVal(K$1,$C31,$D31,"average (time-weighted)","time-weighted",0,1,0,"")*($D31-$C31)*24,0)</f>
        <v>0</v>
      </c>
      <c r="L31">
        <f>IF($B31="SUPG",_xll.PIAdvCalcVal(L$1,$C31,$D31,"average (time-weighted)","time-weighted",0,1,0,"")*($D31-$C31)*24,0)</f>
        <v>42.097222214726244</v>
      </c>
      <c r="M31">
        <f>IF($B31="SUPL",_xll.PIAdvCalcVal(M$1,$C31,$D31,"average (time-weighted)","time-weighted",0,1,0,"")*($D31-$C31)*24,0)</f>
        <v>0</v>
      </c>
      <c r="N31" s="6">
        <f>I31-SUM(K31:M31)</f>
        <v>7.4959771723115409E-9</v>
      </c>
    </row>
    <row r="32" spans="1:14" x14ac:dyDescent="0.25">
      <c r="A32" s="1">
        <v>25</v>
      </c>
      <c r="B32" s="1" t="s">
        <v>8</v>
      </c>
      <c r="C32" s="2">
        <v>44130.580231481479</v>
      </c>
      <c r="D32" s="3">
        <f t="shared" si="0"/>
        <v>44130.592083333329</v>
      </c>
      <c r="E32">
        <v>25</v>
      </c>
      <c r="F32">
        <v>1024</v>
      </c>
      <c r="G32">
        <v>1024</v>
      </c>
      <c r="H32">
        <v>1024</v>
      </c>
      <c r="I32">
        <v>7.1111111111111107</v>
      </c>
      <c r="K32">
        <f>IF($B32="SPIN",_xll.PIAdvCalcVal(K$1,$C32,$D32,"average (time-weighted)","time-weighted",0,1,0,"")*($D32-$C32)*24,0)</f>
        <v>7.1111111101345159</v>
      </c>
      <c r="L32">
        <f>IF($B32="SUPG",_xll.PIAdvCalcVal(L$1,$C32,$D32,"average (time-weighted)","time-weighted",0,1,0,"")*($D32-$C32)*24,0)</f>
        <v>0</v>
      </c>
      <c r="M32">
        <f>IF($B32="SUPL",_xll.PIAdvCalcVal(M$1,$C32,$D32,"average (time-weighted)","time-weighted",0,1,0,"")*($D32-$C32)*24,0)</f>
        <v>0</v>
      </c>
      <c r="N32" s="6">
        <f>I32-SUM(K32:M32)</f>
        <v>9.765948050244333E-10</v>
      </c>
    </row>
    <row r="33" spans="1:14" x14ac:dyDescent="0.25">
      <c r="A33" s="1">
        <v>25</v>
      </c>
      <c r="B33" s="1" t="s">
        <v>10</v>
      </c>
      <c r="C33" s="2">
        <v>44130.580231481479</v>
      </c>
      <c r="D33" s="3">
        <f t="shared" si="0"/>
        <v>44130.592083333329</v>
      </c>
      <c r="E33">
        <v>13</v>
      </c>
      <c r="F33">
        <v>1024</v>
      </c>
      <c r="G33">
        <v>1024</v>
      </c>
      <c r="H33">
        <v>1024</v>
      </c>
      <c r="I33">
        <v>3.6977777777777781</v>
      </c>
      <c r="K33">
        <f>IF($B33="SPIN",_xll.PIAdvCalcVal(K$1,$C33,$D33,"average (time-weighted)","time-weighted",0,1,0,"")*($D33-$C33)*24,0)</f>
        <v>0</v>
      </c>
      <c r="L33">
        <f>IF($B33="SUPG",_xll.PIAdvCalcVal(L$1,$C33,$D33,"average (time-weighted)","time-weighted",0,1,0,"")*($D33-$C33)*24,0)</f>
        <v>3.6977777772699483</v>
      </c>
      <c r="M33">
        <f>IF($B33="SUPL",_xll.PIAdvCalcVal(M$1,$C33,$D33,"average (time-weighted)","time-weighted",0,1,0,"")*($D33-$C33)*24,0)</f>
        <v>0</v>
      </c>
      <c r="N33" s="6">
        <f>I33-SUM(K33:M33)</f>
        <v>5.0782977822905195E-10</v>
      </c>
    </row>
    <row r="34" spans="1:14" x14ac:dyDescent="0.25">
      <c r="A34" s="1">
        <v>25</v>
      </c>
      <c r="B34" s="1" t="s">
        <v>9</v>
      </c>
      <c r="C34" s="2">
        <v>44130.579699074071</v>
      </c>
      <c r="D34" s="3">
        <f t="shared" si="0"/>
        <v>44130.590555555551</v>
      </c>
      <c r="E34">
        <v>42</v>
      </c>
      <c r="F34">
        <v>938.00000000000011</v>
      </c>
      <c r="G34">
        <v>938.00000000000011</v>
      </c>
      <c r="H34">
        <v>938.00000000000011</v>
      </c>
      <c r="I34">
        <v>10.94333333333334</v>
      </c>
      <c r="K34">
        <f>IF($B34="SPIN",_xll.PIAdvCalcVal(K$1,$C34,$D34,"average (time-weighted)","time-weighted",0,1,0,"")*($D34-$C34)*24,0)</f>
        <v>0</v>
      </c>
      <c r="L34">
        <f>IF($B34="SUPG",_xll.PIAdvCalcVal(L$1,$C34,$D34,"average (time-weighted)","time-weighted",0,1,0,"")*($D34-$C34)*24,0)</f>
        <v>0</v>
      </c>
      <c r="M34">
        <f>IF($B34="SUPL",_xll.PIAdvCalcVal(M$1,$C34,$D34,"average (time-weighted)","time-weighted",0,1,0,"")*($D34-$C34)*24,0)</f>
        <v>10.943333331844769</v>
      </c>
      <c r="N34" s="6">
        <f>I34-SUM(K34:M34)</f>
        <v>1.4885710442058553E-9</v>
      </c>
    </row>
    <row r="35" spans="1:14" x14ac:dyDescent="0.25">
      <c r="A35" s="1">
        <v>26</v>
      </c>
      <c r="B35" s="1" t="s">
        <v>8</v>
      </c>
      <c r="C35" s="2">
        <v>44133.715740740743</v>
      </c>
      <c r="D35" s="3">
        <f t="shared" si="0"/>
        <v>44133.723240740743</v>
      </c>
      <c r="E35">
        <v>124.3611111111111</v>
      </c>
      <c r="F35">
        <v>648</v>
      </c>
      <c r="G35">
        <v>640</v>
      </c>
      <c r="H35">
        <v>282</v>
      </c>
      <c r="I35">
        <v>22.385000000000002</v>
      </c>
      <c r="K35">
        <f>IF($B35="SPIN",_xll.PIAdvCalcVal(K$1,$C35,$D35,"average (time-weighted)","time-weighted",0,1,0,"")*($D35-$C35)*24,0)</f>
        <v>22.384999999131349</v>
      </c>
      <c r="L35">
        <f>IF($B35="SUPG",_xll.PIAdvCalcVal(L$1,$C35,$D35,"average (time-weighted)","time-weighted",0,1,0,"")*($D35-$C35)*24,0)</f>
        <v>0</v>
      </c>
      <c r="M35">
        <f>IF($B35="SUPL",_xll.PIAdvCalcVal(M$1,$C35,$D35,"average (time-weighted)","time-weighted",0,1,0,"")*($D35-$C35)*24,0)</f>
        <v>0</v>
      </c>
      <c r="N35" s="6">
        <f>I35-SUM(K35:M35)</f>
        <v>8.6865270532143768E-10</v>
      </c>
    </row>
    <row r="36" spans="1:14" x14ac:dyDescent="0.25">
      <c r="A36" s="1">
        <v>27</v>
      </c>
      <c r="B36" s="1" t="s">
        <v>8</v>
      </c>
      <c r="C36" s="2">
        <v>44134.925833333327</v>
      </c>
      <c r="D36" s="3">
        <f t="shared" si="0"/>
        <v>44134.935972222214</v>
      </c>
      <c r="E36">
        <v>80</v>
      </c>
      <c r="F36">
        <v>876</v>
      </c>
      <c r="G36">
        <v>876</v>
      </c>
      <c r="H36">
        <v>876</v>
      </c>
      <c r="I36">
        <v>19.466666666666669</v>
      </c>
      <c r="K36">
        <f>IF($B36="SPIN",_xll.PIAdvCalcVal(K$1,$C36,$D36,"average (time-weighted)","time-weighted",0,1,0,"")*($D36-$C36)*24,0)</f>
        <v>19.466666663065553</v>
      </c>
      <c r="L36">
        <f>IF($B36="SUPG",_xll.PIAdvCalcVal(L$1,$C36,$D36,"average (time-weighted)","time-weighted",0,1,0,"")*($D36-$C36)*24,0)</f>
        <v>0</v>
      </c>
      <c r="M36">
        <f>IF($B36="SUPL",_xll.PIAdvCalcVal(M$1,$C36,$D36,"average (time-weighted)","time-weighted",0,1,0,"")*($D36-$C36)*24,0)</f>
        <v>0</v>
      </c>
      <c r="N36" s="6">
        <f>I36-SUM(K36:M36)</f>
        <v>3.601115849960479E-9</v>
      </c>
    </row>
    <row r="37" spans="1:14" x14ac:dyDescent="0.25">
      <c r="A37" s="1">
        <v>28</v>
      </c>
      <c r="B37" s="1" t="s">
        <v>8</v>
      </c>
      <c r="C37" s="2">
        <v>44140.131527777783</v>
      </c>
      <c r="D37" s="3">
        <f t="shared" si="0"/>
        <v>44140.142986111117</v>
      </c>
      <c r="E37">
        <v>138.41616161616159</v>
      </c>
      <c r="F37">
        <v>990.00000000000011</v>
      </c>
      <c r="G37">
        <v>974.00000000000011</v>
      </c>
      <c r="H37">
        <v>318</v>
      </c>
      <c r="I37">
        <v>38.064444444444447</v>
      </c>
      <c r="K37">
        <f>IF($B37="SPIN",_xll.PIAdvCalcVal(K$1,$C37,$D37,"average (time-weighted)","time-weighted",0,1,0,"")*($D37-$C37)*24,0)</f>
        <v>38.064444447667199</v>
      </c>
      <c r="L37">
        <f>IF($B37="SUPG",_xll.PIAdvCalcVal(L$1,$C37,$D37,"average (time-weighted)","time-weighted",0,1,0,"")*($D37-$C37)*24,0)</f>
        <v>0</v>
      </c>
      <c r="M37">
        <f>IF($B37="SUPL",_xll.PIAdvCalcVal(M$1,$C37,$D37,"average (time-weighted)","time-weighted",0,1,0,"")*($D37-$C37)*24,0)</f>
        <v>0</v>
      </c>
      <c r="N37" s="6">
        <f>I37-SUM(K37:M37)</f>
        <v>-3.2227518431682256E-9</v>
      </c>
    </row>
    <row r="38" spans="1:14" x14ac:dyDescent="0.25">
      <c r="A38" s="1">
        <v>28</v>
      </c>
      <c r="B38" s="1" t="s">
        <v>10</v>
      </c>
      <c r="C38" s="2">
        <v>44140.131550925929</v>
      </c>
      <c r="D38" s="3">
        <f t="shared" si="0"/>
        <v>44140.142800925933</v>
      </c>
      <c r="E38">
        <v>61.874485596707821</v>
      </c>
      <c r="F38">
        <v>972.00000000000011</v>
      </c>
      <c r="G38">
        <v>970.00000000000011</v>
      </c>
      <c r="H38">
        <v>392</v>
      </c>
      <c r="I38">
        <v>16.70611111111111</v>
      </c>
      <c r="K38">
        <f>IF($B38="SPIN",_xll.PIAdvCalcVal(K$1,$C38,$D38,"average (time-weighted)","time-weighted",0,1,0,"")*($D38-$C38)*24,0)</f>
        <v>0</v>
      </c>
      <c r="L38">
        <f>IF($B38="SUPG",_xll.PIAdvCalcVal(L$1,$C38,$D38,"average (time-weighted)","time-weighted",0,1,0,"")*($D38-$C38)*24,0)</f>
        <v>16.706111115865184</v>
      </c>
      <c r="M38">
        <f>IF($B38="SUPL",_xll.PIAdvCalcVal(M$1,$C38,$D38,"average (time-weighted)","time-weighted",0,1,0,"")*($D38-$C38)*24,0)</f>
        <v>0</v>
      </c>
      <c r="N38" s="6">
        <f>I38-SUM(K38:M38)</f>
        <v>-4.7540744674279267E-9</v>
      </c>
    </row>
    <row r="39" spans="1:14" x14ac:dyDescent="0.25">
      <c r="A39" s="1">
        <v>29</v>
      </c>
      <c r="B39" s="1" t="s">
        <v>8</v>
      </c>
      <c r="C39" s="2">
        <v>44140.881944444453</v>
      </c>
      <c r="D39" s="3">
        <f t="shared" si="0"/>
        <v>44140.885300925933</v>
      </c>
      <c r="E39">
        <v>124.89655172413789</v>
      </c>
      <c r="F39">
        <v>290</v>
      </c>
      <c r="G39">
        <v>290</v>
      </c>
      <c r="H39">
        <v>274</v>
      </c>
      <c r="I39">
        <v>10.06111111111111</v>
      </c>
      <c r="K39">
        <f>IF($B39="SPIN",_xll.PIAdvCalcVal(K$1,$C39,$D39,"average (time-weighted)","time-weighted",0,1,0,"")*($D39-$C39)*24,0)</f>
        <v>10.06111110755692</v>
      </c>
      <c r="L39">
        <f>IF($B39="SUPG",_xll.PIAdvCalcVal(L$1,$C39,$D39,"average (time-weighted)","time-weighted",0,1,0,"")*($D39-$C39)*24,0)</f>
        <v>0</v>
      </c>
      <c r="M39">
        <f>IF($B39="SUPL",_xll.PIAdvCalcVal(M$1,$C39,$D39,"average (time-weighted)","time-weighted",0,1,0,"")*($D39-$C39)*24,0)</f>
        <v>0</v>
      </c>
      <c r="N39" s="6">
        <f>I39-SUM(K39:M39)</f>
        <v>3.5541898313340425E-9</v>
      </c>
    </row>
    <row r="40" spans="1:14" x14ac:dyDescent="0.25">
      <c r="A40" s="1">
        <v>30</v>
      </c>
      <c r="B40" s="1" t="s">
        <v>8</v>
      </c>
      <c r="C40" s="2">
        <v>44146.014641203707</v>
      </c>
      <c r="D40" s="3">
        <f t="shared" si="0"/>
        <v>44146.023472222223</v>
      </c>
      <c r="E40">
        <v>122.045871559633</v>
      </c>
      <c r="F40">
        <v>763</v>
      </c>
      <c r="G40">
        <v>763</v>
      </c>
      <c r="H40">
        <v>339</v>
      </c>
      <c r="I40">
        <v>25.866944444444449</v>
      </c>
      <c r="K40">
        <f>IF($B40="SPIN",_xll.PIAdvCalcVal(K$1,$C40,$D40,"average (time-weighted)","time-weighted",0,1,0,"")*($D40-$C40)*24,0)</f>
        <v>25.866944438540227</v>
      </c>
      <c r="L40">
        <f>IF($B40="SUPG",_xll.PIAdvCalcVal(L$1,$C40,$D40,"average (time-weighted)","time-weighted",0,1,0,"")*($D40-$C40)*24,0)</f>
        <v>0</v>
      </c>
      <c r="M40">
        <f>IF($B40="SUPL",_xll.PIAdvCalcVal(M$1,$C40,$D40,"average (time-weighted)","time-weighted",0,1,0,"")*($D40-$C40)*24,0)</f>
        <v>0</v>
      </c>
      <c r="N40" s="6">
        <f>I40-SUM(K40:M40)</f>
        <v>5.9042228883754433E-9</v>
      </c>
    </row>
    <row r="41" spans="1:14" x14ac:dyDescent="0.25">
      <c r="A41" s="1">
        <v>31</v>
      </c>
      <c r="B41" s="1" t="s">
        <v>8</v>
      </c>
      <c r="C41" s="2">
        <v>44146.15729166667</v>
      </c>
      <c r="D41" s="3">
        <f t="shared" si="0"/>
        <v>44146.165648148155</v>
      </c>
      <c r="E41">
        <v>178.85318559556791</v>
      </c>
      <c r="F41">
        <v>722</v>
      </c>
      <c r="G41">
        <v>718</v>
      </c>
      <c r="H41">
        <v>442</v>
      </c>
      <c r="I41">
        <v>35.869999999999997</v>
      </c>
      <c r="K41">
        <f>IF($B41="SPIN",_xll.PIAdvCalcVal(K$1,$C41,$D41,"average (time-weighted)","time-weighted",0,1,0,"")*($D41-$C41)*24,0)</f>
        <v>35.870000014898764</v>
      </c>
      <c r="L41">
        <f>IF($B41="SUPG",_xll.PIAdvCalcVal(L$1,$C41,$D41,"average (time-weighted)","time-weighted",0,1,0,"")*($D41-$C41)*24,0)</f>
        <v>0</v>
      </c>
      <c r="M41">
        <f>IF($B41="SUPL",_xll.PIAdvCalcVal(M$1,$C41,$D41,"average (time-weighted)","time-weighted",0,1,0,"")*($D41-$C41)*24,0)</f>
        <v>0</v>
      </c>
      <c r="N41" s="6">
        <f>I41-SUM(K41:M41)</f>
        <v>-1.4898766664828145E-8</v>
      </c>
    </row>
    <row r="42" spans="1:14" x14ac:dyDescent="0.25">
      <c r="A42" s="1">
        <v>31</v>
      </c>
      <c r="B42" s="1" t="s">
        <v>10</v>
      </c>
      <c r="C42" s="2">
        <v>44146.15824074074</v>
      </c>
      <c r="D42" s="3">
        <f t="shared" si="0"/>
        <v>44146.163287037038</v>
      </c>
      <c r="E42">
        <v>10</v>
      </c>
      <c r="F42">
        <v>436</v>
      </c>
      <c r="G42">
        <v>436</v>
      </c>
      <c r="H42">
        <v>436</v>
      </c>
      <c r="I42">
        <v>1.211111111111111</v>
      </c>
      <c r="K42">
        <f>IF($B42="SPIN",_xll.PIAdvCalcVal(K$1,$C42,$D42,"average (time-weighted)","time-weighted",0,1,0,"")*($D42-$C42)*24,0)</f>
        <v>0</v>
      </c>
      <c r="L42">
        <f>IF($B42="SUPG",_xll.PIAdvCalcVal(L$1,$C42,$D42,"average (time-weighted)","time-weighted",0,1,0,"")*($D42-$C42)*24,0)</f>
        <v>1.2111111113335937</v>
      </c>
      <c r="M42">
        <f>IF($B42="SUPL",_xll.PIAdvCalcVal(M$1,$C42,$D42,"average (time-weighted)","time-weighted",0,1,0,"")*($D42-$C42)*24,0)</f>
        <v>0</v>
      </c>
      <c r="N42" s="6">
        <f>I42-SUM(K42:M42)</f>
        <v>-2.2248269893054839E-10</v>
      </c>
    </row>
    <row r="43" spans="1:14" x14ac:dyDescent="0.25">
      <c r="A43" s="1">
        <v>32</v>
      </c>
      <c r="B43" s="1" t="s">
        <v>8</v>
      </c>
      <c r="C43" s="2">
        <v>44146.807847222219</v>
      </c>
      <c r="D43" s="3">
        <f t="shared" si="0"/>
        <v>44146.821550925924</v>
      </c>
      <c r="E43">
        <v>72.483108108108112</v>
      </c>
      <c r="F43">
        <v>1184</v>
      </c>
      <c r="G43">
        <v>1184</v>
      </c>
      <c r="H43">
        <v>672</v>
      </c>
      <c r="I43">
        <v>23.838888888888889</v>
      </c>
      <c r="K43">
        <f>IF($B43="SPIN",_xll.PIAdvCalcVal(K$1,$C43,$D43,"average (time-weighted)","time-weighted",0,1,0,"")*($D43-$C43)*24,0)</f>
        <v>23.838888892339153</v>
      </c>
      <c r="L43">
        <f>IF($B43="SUPG",_xll.PIAdvCalcVal(L$1,$C43,$D43,"average (time-weighted)","time-weighted",0,1,0,"")*($D43-$C43)*24,0)</f>
        <v>0</v>
      </c>
      <c r="M43">
        <f>IF($B43="SUPL",_xll.PIAdvCalcVal(M$1,$C43,$D43,"average (time-weighted)","time-weighted",0,1,0,"")*($D43-$C43)*24,0)</f>
        <v>0</v>
      </c>
      <c r="N43" s="6">
        <f>I43-SUM(K43:M43)</f>
        <v>-3.4502640744449309E-9</v>
      </c>
    </row>
    <row r="44" spans="1:14" x14ac:dyDescent="0.25">
      <c r="A44" s="1">
        <v>32</v>
      </c>
      <c r="B44" s="1" t="s">
        <v>10</v>
      </c>
      <c r="C44" s="2">
        <v>44146.807847222219</v>
      </c>
      <c r="D44" s="3">
        <f t="shared" si="0"/>
        <v>44146.821550925924</v>
      </c>
      <c r="E44">
        <v>5</v>
      </c>
      <c r="F44">
        <v>1184</v>
      </c>
      <c r="G44">
        <v>1184</v>
      </c>
      <c r="H44">
        <v>1184</v>
      </c>
      <c r="I44">
        <v>1.6444444444444439</v>
      </c>
      <c r="K44">
        <f>IF($B44="SPIN",_xll.PIAdvCalcVal(K$1,$C44,$D44,"average (time-weighted)","time-weighted",0,1,0,"")*($D44-$C44)*24,0)</f>
        <v>0</v>
      </c>
      <c r="L44">
        <f>IF($B44="SUPG",_xll.PIAdvCalcVal(L$1,$C44,$D44,"average (time-weighted)","time-weighted",0,1,0,"")*($D44-$C44)*24,0)</f>
        <v>1.6444444446824491</v>
      </c>
      <c r="M44">
        <f>IF($B44="SUPL",_xll.PIAdvCalcVal(M$1,$C44,$D44,"average (time-weighted)","time-weighted",0,1,0,"")*($D44-$C44)*24,0)</f>
        <v>0</v>
      </c>
      <c r="N44" s="6">
        <f>I44-SUM(K44:M44)</f>
        <v>-2.3800517112704256E-10</v>
      </c>
    </row>
    <row r="45" spans="1:14" x14ac:dyDescent="0.25">
      <c r="A45" s="1">
        <v>32</v>
      </c>
      <c r="B45" s="1" t="s">
        <v>9</v>
      </c>
      <c r="C45" s="2">
        <v>44146.807847222219</v>
      </c>
      <c r="D45" s="3">
        <f t="shared" si="0"/>
        <v>44146.824097222219</v>
      </c>
      <c r="E45">
        <v>84.23361823361823</v>
      </c>
      <c r="F45">
        <v>1404</v>
      </c>
      <c r="G45">
        <v>1404</v>
      </c>
      <c r="H45">
        <v>694</v>
      </c>
      <c r="I45">
        <v>32.851111111111109</v>
      </c>
      <c r="K45">
        <f>IF($B45="SPIN",_xll.PIAdvCalcVal(K$1,$C45,$D45,"average (time-weighted)","time-weighted",0,1,0,"")*($D45-$C45)*24,0)</f>
        <v>0</v>
      </c>
      <c r="L45">
        <f>IF($B45="SUPG",_xll.PIAdvCalcVal(L$1,$C45,$D45,"average (time-weighted)","time-weighted",0,1,0,"")*($D45-$C45)*24,0)</f>
        <v>0</v>
      </c>
      <c r="M45">
        <f>IF($B45="SUPL",_xll.PIAdvCalcVal(M$1,$C45,$D45,"average (time-weighted)","time-weighted",0,1,0,"")*($D45-$C45)*24,0)</f>
        <v>32.851111112287839</v>
      </c>
      <c r="N45" s="6">
        <f>I45-SUM(K45:M45)</f>
        <v>-1.1767298246923019E-9</v>
      </c>
    </row>
    <row r="46" spans="1:14" x14ac:dyDescent="0.25">
      <c r="A46" s="1">
        <v>33</v>
      </c>
      <c r="B46" s="1" t="s">
        <v>8</v>
      </c>
      <c r="C46" s="2">
        <v>44147.308634259258</v>
      </c>
      <c r="D46" s="3">
        <f t="shared" si="0"/>
        <v>44147.312615740739</v>
      </c>
      <c r="E46">
        <v>111.0145348837209</v>
      </c>
      <c r="F46">
        <v>344</v>
      </c>
      <c r="G46">
        <v>344</v>
      </c>
      <c r="H46">
        <v>227</v>
      </c>
      <c r="I46">
        <v>10.608055555555559</v>
      </c>
      <c r="K46">
        <f>IF($B46="SPIN",_xll.PIAdvCalcVal(K$1,$C46,$D46,"average (time-weighted)","time-weighted",0,1,0,"")*($D46-$C46)*24,0)</f>
        <v>10.608055553947262</v>
      </c>
      <c r="L46">
        <f>IF($B46="SUPG",_xll.PIAdvCalcVal(L$1,$C46,$D46,"average (time-weighted)","time-weighted",0,1,0,"")*($D46-$C46)*24,0)</f>
        <v>0</v>
      </c>
      <c r="M46">
        <f>IF($B46="SUPL",_xll.PIAdvCalcVal(M$1,$C46,$D46,"average (time-weighted)","time-weighted",0,1,0,"")*($D46-$C46)*24,0)</f>
        <v>0</v>
      </c>
      <c r="N46" s="6">
        <f>I46-SUM(K46:M46)</f>
        <v>1.6082974951814322E-9</v>
      </c>
    </row>
    <row r="47" spans="1:14" x14ac:dyDescent="0.25">
      <c r="A47" s="1">
        <v>34</v>
      </c>
      <c r="B47" s="1" t="s">
        <v>8</v>
      </c>
      <c r="C47" s="2">
        <v>44149.133310185192</v>
      </c>
      <c r="D47" s="3">
        <f t="shared" si="0"/>
        <v>44149.144675925934</v>
      </c>
      <c r="E47">
        <v>73.427698574338081</v>
      </c>
      <c r="F47">
        <v>982.00000000000011</v>
      </c>
      <c r="G47">
        <v>982.00000000000011</v>
      </c>
      <c r="H47">
        <v>624</v>
      </c>
      <c r="I47">
        <v>20.02944444444444</v>
      </c>
      <c r="K47">
        <f>IF($B47="SPIN",_xll.PIAdvCalcVal(K$1,$C47,$D47,"average (time-weighted)","time-weighted",0,1,0,"")*($D47-$C47)*24,0)</f>
        <v>20.029444446476994</v>
      </c>
      <c r="L47">
        <f>IF($B47="SUPG",_xll.PIAdvCalcVal(L$1,$C47,$D47,"average (time-weighted)","time-weighted",0,1,0,"")*($D47-$C47)*24,0)</f>
        <v>0</v>
      </c>
      <c r="M47">
        <f>IF($B47="SUPL",_xll.PIAdvCalcVal(M$1,$C47,$D47,"average (time-weighted)","time-weighted",0,1,0,"")*($D47-$C47)*24,0)</f>
        <v>0</v>
      </c>
      <c r="N47" s="6">
        <f>I47-SUM(K47:M47)</f>
        <v>-2.032553680919591E-9</v>
      </c>
    </row>
    <row r="48" spans="1:14" x14ac:dyDescent="0.25">
      <c r="A48" s="1">
        <v>35</v>
      </c>
      <c r="B48" s="1" t="s">
        <v>8</v>
      </c>
      <c r="C48" s="2">
        <v>44156.621689814812</v>
      </c>
      <c r="D48" s="3">
        <f t="shared" si="0"/>
        <v>44156.624814814815</v>
      </c>
      <c r="E48">
        <v>201.9703703703704</v>
      </c>
      <c r="F48">
        <v>270</v>
      </c>
      <c r="G48">
        <v>256</v>
      </c>
      <c r="H48">
        <v>176</v>
      </c>
      <c r="I48">
        <v>15.14777777777778</v>
      </c>
      <c r="K48">
        <f>IF($B48="SPIN",_xll.PIAdvCalcVal(K$1,$C48,$D48,"average (time-weighted)","time-weighted",0,1,0,"")*($D48-$C48)*24,0)</f>
        <v>15.147777791885247</v>
      </c>
      <c r="L48">
        <f>IF($B48="SUPG",_xll.PIAdvCalcVal(L$1,$C48,$D48,"average (time-weighted)","time-weighted",0,1,0,"")*($D48-$C48)*24,0)</f>
        <v>0</v>
      </c>
      <c r="M48">
        <f>IF($B48="SUPL",_xll.PIAdvCalcVal(M$1,$C48,$D48,"average (time-weighted)","time-weighted",0,1,0,"")*($D48-$C48)*24,0)</f>
        <v>0</v>
      </c>
      <c r="N48" s="6">
        <f>I48-SUM(K48:M48)</f>
        <v>-1.410746719443523E-8</v>
      </c>
    </row>
    <row r="49" spans="1:14" x14ac:dyDescent="0.25">
      <c r="A49" s="1">
        <v>35</v>
      </c>
      <c r="B49" s="1" t="s">
        <v>10</v>
      </c>
      <c r="C49" s="2">
        <v>44156.621666666673</v>
      </c>
      <c r="D49" s="3">
        <f t="shared" si="0"/>
        <v>44156.623865740745</v>
      </c>
      <c r="E49">
        <v>10</v>
      </c>
      <c r="F49">
        <v>190</v>
      </c>
      <c r="G49">
        <v>190</v>
      </c>
      <c r="H49">
        <v>190</v>
      </c>
      <c r="I49">
        <v>0.52777777777777779</v>
      </c>
      <c r="K49">
        <f>IF($B49="SPIN",_xll.PIAdvCalcVal(K$1,$C49,$D49,"average (time-weighted)","time-weighted",0,1,0,"")*($D49-$C49)*24,0)</f>
        <v>0</v>
      </c>
      <c r="L49">
        <f>IF($B49="SUPG",_xll.PIAdvCalcVal(L$1,$C49,$D49,"average (time-weighted)","time-weighted",0,1,0,"")*($D49-$C49)*24,0)</f>
        <v>0.5277777771698311</v>
      </c>
      <c r="M49">
        <f>IF($B49="SUPL",_xll.PIAdvCalcVal(M$1,$C49,$D49,"average (time-weighted)","time-weighted",0,1,0,"")*($D49-$C49)*24,0)</f>
        <v>0</v>
      </c>
      <c r="N49" s="6">
        <f>I49-SUM(K49:M49)</f>
        <v>6.0794669298758208E-10</v>
      </c>
    </row>
    <row r="50" spans="1:14" x14ac:dyDescent="0.25">
      <c r="A50" s="1">
        <v>36</v>
      </c>
      <c r="B50" s="1" t="s">
        <v>8</v>
      </c>
      <c r="C50" s="2">
        <v>44156.63726851852</v>
      </c>
      <c r="D50" s="3">
        <f t="shared" si="0"/>
        <v>44156.651018518518</v>
      </c>
      <c r="E50">
        <v>102.93771043771039</v>
      </c>
      <c r="F50">
        <v>1188</v>
      </c>
      <c r="G50">
        <v>1172</v>
      </c>
      <c r="H50">
        <v>568</v>
      </c>
      <c r="I50">
        <v>33.969444444444441</v>
      </c>
      <c r="K50">
        <f>IF($B50="SPIN",_xll.PIAdvCalcVal(K$1,$C50,$D50,"average (time-weighted)","time-weighted",0,1,0,"")*($D50-$C50)*24,0)</f>
        <v>33.969444440130374</v>
      </c>
      <c r="L50">
        <f>IF($B50="SUPG",_xll.PIAdvCalcVal(L$1,$C50,$D50,"average (time-weighted)","time-weighted",0,1,0,"")*($D50-$C50)*24,0)</f>
        <v>0</v>
      </c>
      <c r="M50">
        <f>IF($B50="SUPL",_xll.PIAdvCalcVal(M$1,$C50,$D50,"average (time-weighted)","time-weighted",0,1,0,"")*($D50-$C50)*24,0)</f>
        <v>0</v>
      </c>
      <c r="N50" s="6">
        <f>I50-SUM(K50:M50)</f>
        <v>4.3140673255948059E-9</v>
      </c>
    </row>
    <row r="51" spans="1:14" x14ac:dyDescent="0.25">
      <c r="A51" s="1">
        <v>37</v>
      </c>
      <c r="B51" s="1" t="s">
        <v>8</v>
      </c>
      <c r="C51" s="2">
        <v>44158.286666666667</v>
      </c>
      <c r="D51" s="3">
        <f t="shared" si="0"/>
        <v>44158.309884259259</v>
      </c>
      <c r="E51">
        <v>129.14157527417751</v>
      </c>
      <c r="F51">
        <v>2006</v>
      </c>
      <c r="G51">
        <v>2006</v>
      </c>
      <c r="H51">
        <v>1500</v>
      </c>
      <c r="I51">
        <v>71.960555555555558</v>
      </c>
      <c r="K51">
        <f>IF($B51="SPIN",_xll.PIAdvCalcVal(K$1,$C51,$D51,"average (time-weighted)","time-weighted",0,1,0,"")*($D51-$C51)*24,0)</f>
        <v>71.960555554085559</v>
      </c>
      <c r="L51">
        <f>IF($B51="SUPG",_xll.PIAdvCalcVal(L$1,$C51,$D51,"average (time-weighted)","time-weighted",0,1,0,"")*($D51-$C51)*24,0)</f>
        <v>0</v>
      </c>
      <c r="M51">
        <f>IF($B51="SUPL",_xll.PIAdvCalcVal(M$1,$C51,$D51,"average (time-weighted)","time-weighted",0,1,0,"")*($D51-$C51)*24,0)</f>
        <v>0</v>
      </c>
      <c r="N51" s="6">
        <f>I51-SUM(K51:M51)</f>
        <v>1.4699992334499257E-9</v>
      </c>
    </row>
    <row r="52" spans="1:14" x14ac:dyDescent="0.25">
      <c r="A52" s="1">
        <v>37</v>
      </c>
      <c r="B52" s="1" t="s">
        <v>10</v>
      </c>
      <c r="C52" s="2">
        <v>44158.286666666667</v>
      </c>
      <c r="D52" s="3">
        <f t="shared" si="0"/>
        <v>44158.307199074072</v>
      </c>
      <c r="E52">
        <v>95.904171364148823</v>
      </c>
      <c r="F52">
        <v>1774</v>
      </c>
      <c r="G52">
        <v>1774</v>
      </c>
      <c r="H52">
        <v>1362</v>
      </c>
      <c r="I52">
        <v>47.259444444444448</v>
      </c>
      <c r="K52">
        <f>IF($B52="SPIN",_xll.PIAdvCalcVal(K$1,$C52,$D52,"average (time-weighted)","time-weighted",0,1,0,"")*($D52-$C52)*24,0)</f>
        <v>0</v>
      </c>
      <c r="L52">
        <f>IF($B52="SUPG",_xll.PIAdvCalcVal(L$1,$C52,$D52,"average (time-weighted)","time-weighted",0,1,0,"")*($D52-$C52)*24,0)</f>
        <v>47.259444438837278</v>
      </c>
      <c r="M52">
        <f>IF($B52="SUPL",_xll.PIAdvCalcVal(M$1,$C52,$D52,"average (time-weighted)","time-weighted",0,1,0,"")*($D52-$C52)*24,0)</f>
        <v>0</v>
      </c>
      <c r="N52" s="6">
        <f>I52-SUM(K52:M52)</f>
        <v>5.607169839549897E-9</v>
      </c>
    </row>
    <row r="53" spans="1:14" x14ac:dyDescent="0.25">
      <c r="A53" s="1">
        <v>38</v>
      </c>
      <c r="B53" s="1" t="s">
        <v>8</v>
      </c>
      <c r="C53" s="2">
        <v>44161.941759259258</v>
      </c>
      <c r="D53" s="3">
        <f t="shared" si="0"/>
        <v>44161.950555555552</v>
      </c>
      <c r="E53">
        <v>80</v>
      </c>
      <c r="F53">
        <v>760</v>
      </c>
      <c r="G53">
        <v>760</v>
      </c>
      <c r="H53">
        <v>760</v>
      </c>
      <c r="I53">
        <v>16.888888888888889</v>
      </c>
      <c r="K53">
        <f>IF($B53="SPIN",_xll.PIAdvCalcVal(K$1,$C53,$D53,"average (time-weighted)","time-weighted",0,1,0,"")*($D53-$C53)*24,0)</f>
        <v>16.888888883404434</v>
      </c>
      <c r="L53">
        <f>IF($B53="SUPG",_xll.PIAdvCalcVal(L$1,$C53,$D53,"average (time-weighted)","time-weighted",0,1,0,"")*($D53-$C53)*24,0)</f>
        <v>0</v>
      </c>
      <c r="M53">
        <f>IF($B53="SUPL",_xll.PIAdvCalcVal(M$1,$C53,$D53,"average (time-weighted)","time-weighted",0,1,0,"")*($D53-$C53)*24,0)</f>
        <v>0</v>
      </c>
      <c r="N53" s="6">
        <f>I53-SUM(K53:M53)</f>
        <v>5.4844555563704489E-9</v>
      </c>
    </row>
    <row r="54" spans="1:14" x14ac:dyDescent="0.25">
      <c r="A54" s="1">
        <v>39</v>
      </c>
      <c r="B54" s="1" t="s">
        <v>8</v>
      </c>
      <c r="C54" s="2">
        <v>44164.853958333333</v>
      </c>
      <c r="D54" s="3">
        <f t="shared" si="0"/>
        <v>44164.867523148147</v>
      </c>
      <c r="E54">
        <v>138.95051194539249</v>
      </c>
      <c r="F54">
        <v>1172</v>
      </c>
      <c r="G54">
        <v>1166</v>
      </c>
      <c r="H54">
        <v>906</v>
      </c>
      <c r="I54">
        <v>45.236111111111107</v>
      </c>
      <c r="K54">
        <f>IF($B54="SPIN",_xll.PIAdvCalcVal(K$1,$C54,$D54,"average (time-weighted)","time-weighted",0,1,0,"")*($D54-$C54)*24,0)</f>
        <v>45.236111106509945</v>
      </c>
      <c r="L54">
        <f>IF($B54="SUPG",_xll.PIAdvCalcVal(L$1,$C54,$D54,"average (time-weighted)","time-weighted",0,1,0,"")*($D54-$C54)*24,0)</f>
        <v>0</v>
      </c>
      <c r="M54">
        <f>IF($B54="SUPL",_xll.PIAdvCalcVal(M$1,$C54,$D54,"average (time-weighted)","time-weighted",0,1,0,"")*($D54-$C54)*24,0)</f>
        <v>0</v>
      </c>
      <c r="N54" s="6">
        <f>I54-SUM(K54:M54)</f>
        <v>4.6011621179786744E-9</v>
      </c>
    </row>
    <row r="55" spans="1:14" x14ac:dyDescent="0.25">
      <c r="A55" s="1">
        <v>40</v>
      </c>
      <c r="B55" s="1" t="s">
        <v>8</v>
      </c>
      <c r="C55" s="2">
        <v>44171.434652777767</v>
      </c>
      <c r="D55" s="3">
        <f t="shared" si="0"/>
        <v>44171.456249999988</v>
      </c>
      <c r="E55">
        <v>203.06966773847799</v>
      </c>
      <c r="F55">
        <v>1866</v>
      </c>
      <c r="G55">
        <v>1862</v>
      </c>
      <c r="H55">
        <v>1328</v>
      </c>
      <c r="I55">
        <v>105.2577777777778</v>
      </c>
      <c r="K55">
        <f>IF($B55="SPIN",_xll.PIAdvCalcVal(K$1,$C55,$D55,"average (time-weighted)","time-weighted",0,1,0,"")*($D55-$C55)*24,0)</f>
        <v>105.25777777336489</v>
      </c>
      <c r="L55">
        <f>IF($B55="SUPG",_xll.PIAdvCalcVal(L$1,$C55,$D55,"average (time-weighted)","time-weighted",0,1,0,"")*($D55-$C55)*24,0)</f>
        <v>0</v>
      </c>
      <c r="M55">
        <f>IF($B55="SUPL",_xll.PIAdvCalcVal(M$1,$C55,$D55,"average (time-weighted)","time-weighted",0,1,0,"")*($D55-$C55)*24,0)</f>
        <v>0</v>
      </c>
      <c r="N55" s="6">
        <f>I55-SUM(K55:M55)</f>
        <v>4.4129109255663934E-9</v>
      </c>
    </row>
    <row r="56" spans="1:14" x14ac:dyDescent="0.25">
      <c r="A56" s="1">
        <v>40</v>
      </c>
      <c r="B56" s="1" t="s">
        <v>10</v>
      </c>
      <c r="C56" s="2">
        <v>44171.434675925928</v>
      </c>
      <c r="D56" s="3">
        <f t="shared" si="0"/>
        <v>44171.450277777782</v>
      </c>
      <c r="E56">
        <v>61.27893175074184</v>
      </c>
      <c r="F56">
        <v>1348</v>
      </c>
      <c r="G56">
        <v>1342</v>
      </c>
      <c r="H56">
        <v>1330</v>
      </c>
      <c r="I56">
        <v>22.945555555555551</v>
      </c>
      <c r="K56">
        <f>IF($B56="SPIN",_xll.PIAdvCalcVal(K$1,$C56,$D56,"average (time-weighted)","time-weighted",0,1,0,"")*($D56-$C56)*24,0)</f>
        <v>0</v>
      </c>
      <c r="L56">
        <f>IF($B56="SUPG",_xll.PIAdvCalcVal(L$1,$C56,$D56,"average (time-weighted)","time-weighted",0,1,0,"")*($D56-$C56)*24,0)</f>
        <v>22.945555558298107</v>
      </c>
      <c r="M56">
        <f>IF($B56="SUPL",_xll.PIAdvCalcVal(M$1,$C56,$D56,"average (time-weighted)","time-weighted",0,1,0,"")*($D56-$C56)*24,0)</f>
        <v>0</v>
      </c>
      <c r="N56" s="6">
        <f>I56-SUM(K56:M56)</f>
        <v>-2.7425564042005135E-9</v>
      </c>
    </row>
    <row r="57" spans="1:14" x14ac:dyDescent="0.25">
      <c r="A57" s="1">
        <v>41</v>
      </c>
      <c r="B57" s="1" t="s">
        <v>8</v>
      </c>
      <c r="C57" s="2">
        <v>44172.47861111111</v>
      </c>
      <c r="D57" s="3">
        <f t="shared" si="0"/>
        <v>44172.49428240741</v>
      </c>
      <c r="E57">
        <v>111.4475627769572</v>
      </c>
      <c r="F57">
        <v>1354</v>
      </c>
      <c r="G57">
        <v>1354</v>
      </c>
      <c r="H57">
        <v>1100</v>
      </c>
      <c r="I57">
        <v>41.916666666666657</v>
      </c>
      <c r="K57">
        <f>IF($B57="SPIN",_xll.PIAdvCalcVal(K$1,$C57,$D57,"average (time-weighted)","time-weighted",0,1,0,"")*($D57-$C57)*24,0)</f>
        <v>41.916666676152254</v>
      </c>
      <c r="L57">
        <f>IF($B57="SUPG",_xll.PIAdvCalcVal(L$1,$C57,$D57,"average (time-weighted)","time-weighted",0,1,0,"")*($D57-$C57)*24,0)</f>
        <v>0</v>
      </c>
      <c r="M57">
        <f>IF($B57="SUPL",_xll.PIAdvCalcVal(M$1,$C57,$D57,"average (time-weighted)","time-weighted",0,1,0,"")*($D57-$C57)*24,0)</f>
        <v>0</v>
      </c>
      <c r="N57" s="6">
        <f>I57-SUM(K57:M57)</f>
        <v>-9.4855963084228279E-9</v>
      </c>
    </row>
    <row r="58" spans="1:14" x14ac:dyDescent="0.25">
      <c r="A58" s="1">
        <v>41</v>
      </c>
      <c r="B58" s="1" t="s">
        <v>10</v>
      </c>
      <c r="C58" s="2">
        <v>44172.479351851849</v>
      </c>
      <c r="D58" s="3">
        <f t="shared" si="0"/>
        <v>44172.494282407402</v>
      </c>
      <c r="E58">
        <v>40</v>
      </c>
      <c r="F58">
        <v>1290</v>
      </c>
      <c r="G58">
        <v>1290</v>
      </c>
      <c r="H58">
        <v>1290</v>
      </c>
      <c r="I58">
        <v>14.33333333333333</v>
      </c>
      <c r="K58">
        <f>IF($B58="SPIN",_xll.PIAdvCalcVal(K$1,$C58,$D58,"average (time-weighted)","time-weighted",0,1,0,"")*($D58-$C58)*24,0)</f>
        <v>0</v>
      </c>
      <c r="L58">
        <f>IF($B58="SUPG",_xll.PIAdvCalcVal(L$1,$C58,$D58,"average (time-weighted)","time-weighted",0,1,0,"")*($D58-$C58)*24,0)</f>
        <v>14.333333331160247</v>
      </c>
      <c r="M58">
        <f>IF($B58="SUPL",_xll.PIAdvCalcVal(M$1,$C58,$D58,"average (time-weighted)","time-weighted",0,1,0,"")*($D58-$C58)*24,0)</f>
        <v>0</v>
      </c>
      <c r="N58" s="6">
        <f>I58-SUM(K58:M58)</f>
        <v>2.1730830468413842E-9</v>
      </c>
    </row>
    <row r="59" spans="1:14" x14ac:dyDescent="0.25">
      <c r="A59" s="1">
        <v>42</v>
      </c>
      <c r="B59" s="1" t="s">
        <v>8</v>
      </c>
      <c r="C59" s="2">
        <v>44174.358842592592</v>
      </c>
      <c r="D59" s="3">
        <f t="shared" si="0"/>
        <v>44174.37023148148</v>
      </c>
      <c r="E59">
        <v>133.2520325203252</v>
      </c>
      <c r="F59">
        <v>984.00000000000011</v>
      </c>
      <c r="G59">
        <v>968.00000000000011</v>
      </c>
      <c r="H59">
        <v>172</v>
      </c>
      <c r="I59">
        <v>36.422222222222217</v>
      </c>
      <c r="K59">
        <f>IF($B59="SPIN",_xll.PIAdvCalcVal(K$1,$C59,$D59,"average (time-weighted)","time-weighted",0,1,0,"")*($D59-$C59)*24,0)</f>
        <v>36.422222219947045</v>
      </c>
      <c r="L59">
        <f>IF($B59="SUPG",_xll.PIAdvCalcVal(L$1,$C59,$D59,"average (time-weighted)","time-weighted",0,1,0,"")*($D59-$C59)*24,0)</f>
        <v>0</v>
      </c>
      <c r="M59">
        <f>IF($B59="SUPL",_xll.PIAdvCalcVal(M$1,$C59,$D59,"average (time-weighted)","time-weighted",0,1,0,"")*($D59-$C59)*24,0)</f>
        <v>0</v>
      </c>
      <c r="N59" s="6">
        <f>I59-SUM(K59:M59)</f>
        <v>2.275172050758556E-9</v>
      </c>
    </row>
    <row r="60" spans="1:14" x14ac:dyDescent="0.25">
      <c r="A60" s="1">
        <v>43</v>
      </c>
      <c r="B60" s="1" t="s">
        <v>8</v>
      </c>
      <c r="C60" s="2">
        <v>44174.382094907407</v>
      </c>
      <c r="D60" s="3">
        <f t="shared" si="0"/>
        <v>44174.390671296293</v>
      </c>
      <c r="E60">
        <v>80</v>
      </c>
      <c r="F60">
        <v>741</v>
      </c>
      <c r="G60">
        <v>741</v>
      </c>
      <c r="H60">
        <v>741</v>
      </c>
      <c r="I60">
        <v>16.466666666666669</v>
      </c>
      <c r="K60">
        <f>IF($B60="SPIN",_xll.PIAdvCalcVal(K$1,$C60,$D60,"average (time-weighted)","time-weighted",0,1,0,"")*($D60-$C60)*24,0)</f>
        <v>16.466666660271585</v>
      </c>
      <c r="L60">
        <f>IF($B60="SUPG",_xll.PIAdvCalcVal(L$1,$C60,$D60,"average (time-weighted)","time-weighted",0,1,0,"")*($D60-$C60)*24,0)</f>
        <v>0</v>
      </c>
      <c r="M60">
        <f>IF($B60="SUPL",_xll.PIAdvCalcVal(M$1,$C60,$D60,"average (time-weighted)","time-weighted",0,1,0,"")*($D60-$C60)*24,0)</f>
        <v>0</v>
      </c>
      <c r="N60" s="6">
        <f>I60-SUM(K60:M60)</f>
        <v>6.3950835738069145E-9</v>
      </c>
    </row>
    <row r="61" spans="1:14" x14ac:dyDescent="0.25">
      <c r="A61" s="1">
        <v>44</v>
      </c>
      <c r="B61" s="1" t="s">
        <v>8</v>
      </c>
      <c r="C61" s="2">
        <v>44174.683333333327</v>
      </c>
      <c r="D61" s="3">
        <f t="shared" si="0"/>
        <v>44174.688611111102</v>
      </c>
      <c r="E61">
        <v>112.4429824561404</v>
      </c>
      <c r="F61">
        <v>456</v>
      </c>
      <c r="G61">
        <v>450</v>
      </c>
      <c r="H61">
        <v>308</v>
      </c>
      <c r="I61">
        <v>14.24277777777778</v>
      </c>
      <c r="K61">
        <f>IF($B61="SPIN",_xll.PIAdvCalcVal(K$1,$C61,$D61,"average (time-weighted)","time-weighted",0,1,0,"")*($D61-$C61)*24,0)</f>
        <v>14.24277776922559</v>
      </c>
      <c r="L61">
        <f>IF($B61="SUPG",_xll.PIAdvCalcVal(L$1,$C61,$D61,"average (time-weighted)","time-weighted",0,1,0,"")*($D61-$C61)*24,0)</f>
        <v>0</v>
      </c>
      <c r="M61">
        <f>IF($B61="SUPL",_xll.PIAdvCalcVal(M$1,$C61,$D61,"average (time-weighted)","time-weighted",0,1,0,"")*($D61-$C61)*24,0)</f>
        <v>0</v>
      </c>
      <c r="N61" s="6">
        <f>I61-SUM(K61:M61)</f>
        <v>8.5521900672347329E-9</v>
      </c>
    </row>
    <row r="62" spans="1:14" x14ac:dyDescent="0.25">
      <c r="A62" s="1">
        <v>45</v>
      </c>
      <c r="B62" s="1" t="s">
        <v>8</v>
      </c>
      <c r="C62" s="2">
        <v>44176.83902777778</v>
      </c>
      <c r="D62" s="3">
        <f t="shared" si="0"/>
        <v>44176.852708333332</v>
      </c>
      <c r="E62">
        <v>149.57698815566829</v>
      </c>
      <c r="F62">
        <v>1182</v>
      </c>
      <c r="G62">
        <v>1178</v>
      </c>
      <c r="H62">
        <v>660</v>
      </c>
      <c r="I62">
        <v>49.1111111111111</v>
      </c>
      <c r="K62">
        <f>IF($B62="SPIN",_xll.PIAdvCalcVal(K$1,$C62,$D62,"average (time-weighted)","time-weighted",0,1,0,"")*($D62-$C62)*24,0)</f>
        <v>49.111111098805878</v>
      </c>
      <c r="L62">
        <f>IF($B62="SUPG",_xll.PIAdvCalcVal(L$1,$C62,$D62,"average (time-weighted)","time-weighted",0,1,0,"")*($D62-$C62)*24,0)</f>
        <v>0</v>
      </c>
      <c r="M62">
        <f>IF($B62="SUPL",_xll.PIAdvCalcVal(M$1,$C62,$D62,"average (time-weighted)","time-weighted",0,1,0,"")*($D62-$C62)*24,0)</f>
        <v>0</v>
      </c>
      <c r="N62" s="6">
        <f>I62-SUM(K62:M62)</f>
        <v>1.2305221730457561E-8</v>
      </c>
    </row>
    <row r="63" spans="1:14" x14ac:dyDescent="0.25">
      <c r="A63" s="1">
        <v>46</v>
      </c>
      <c r="B63" s="1" t="s">
        <v>8</v>
      </c>
      <c r="C63" s="2">
        <v>44179.634004629632</v>
      </c>
      <c r="D63" s="3">
        <f t="shared" si="0"/>
        <v>44179.642569444448</v>
      </c>
      <c r="E63">
        <v>96</v>
      </c>
      <c r="F63">
        <v>740</v>
      </c>
      <c r="G63">
        <v>740</v>
      </c>
      <c r="H63">
        <v>740</v>
      </c>
      <c r="I63">
        <v>19.733333333333331</v>
      </c>
      <c r="K63">
        <f>IF($B63="SPIN",_xll.PIAdvCalcVal(K$1,$C63,$D63,"average (time-weighted)","time-weighted",0,1,0,"")*($D63-$C63)*24,0)</f>
        <v>19.733333336189389</v>
      </c>
      <c r="L63">
        <f>IF($B63="SUPG",_xll.PIAdvCalcVal(L$1,$C63,$D63,"average (time-weighted)","time-weighted",0,1,0,"")*($D63-$C63)*24,0)</f>
        <v>0</v>
      </c>
      <c r="M63">
        <f>IF($B63="SUPL",_xll.PIAdvCalcVal(M$1,$C63,$D63,"average (time-weighted)","time-weighted",0,1,0,"")*($D63-$C63)*24,0)</f>
        <v>0</v>
      </c>
      <c r="N63" s="6">
        <f>I63-SUM(K63:M63)</f>
        <v>-2.8560585008108319E-9</v>
      </c>
    </row>
    <row r="64" spans="1:14" x14ac:dyDescent="0.25">
      <c r="A64" s="1">
        <v>47</v>
      </c>
      <c r="B64" s="1" t="s">
        <v>8</v>
      </c>
      <c r="C64" s="2">
        <v>44182.034791666672</v>
      </c>
      <c r="D64" s="3">
        <f t="shared" si="0"/>
        <v>44182.044328703712</v>
      </c>
      <c r="E64">
        <v>194.08009708737859</v>
      </c>
      <c r="F64">
        <v>824</v>
      </c>
      <c r="G64">
        <v>818</v>
      </c>
      <c r="H64">
        <v>542</v>
      </c>
      <c r="I64">
        <v>44.422777777777767</v>
      </c>
      <c r="K64">
        <f>IF($B64="SPIN",_xll.PIAdvCalcVal(K$1,$C64,$D64,"average (time-weighted)","time-weighted",0,1,0,"")*($D64-$C64)*24,0)</f>
        <v>44.422777791534955</v>
      </c>
      <c r="L64">
        <f>IF($B64="SUPG",_xll.PIAdvCalcVal(L$1,$C64,$D64,"average (time-weighted)","time-weighted",0,1,0,"")*($D64-$C64)*24,0)</f>
        <v>0</v>
      </c>
      <c r="M64">
        <f>IF($B64="SUPL",_xll.PIAdvCalcVal(M$1,$C64,$D64,"average (time-weighted)","time-weighted",0,1,0,"")*($D64-$C64)*24,0)</f>
        <v>0</v>
      </c>
      <c r="N64" s="6">
        <f>I64-SUM(K64:M64)</f>
        <v>-1.3757187389273895E-8</v>
      </c>
    </row>
    <row r="65" spans="1:14" x14ac:dyDescent="0.25">
      <c r="A65" s="1">
        <v>48</v>
      </c>
      <c r="B65" s="1" t="s">
        <v>8</v>
      </c>
      <c r="C65" s="2">
        <v>44182.836041666669</v>
      </c>
      <c r="D65" s="3">
        <f t="shared" si="0"/>
        <v>44182.850138888891</v>
      </c>
      <c r="E65">
        <v>109</v>
      </c>
      <c r="F65">
        <v>1218</v>
      </c>
      <c r="G65">
        <v>1218</v>
      </c>
      <c r="H65">
        <v>1218</v>
      </c>
      <c r="I65">
        <v>36.87833333333333</v>
      </c>
      <c r="K65">
        <f>IF($B65="SPIN",_xll.PIAdvCalcVal(K$1,$C65,$D65,"average (time-weighted)","time-weighted",0,1,0,"")*($D65-$C65)*24,0)</f>
        <v>36.878333331726026</v>
      </c>
      <c r="L65">
        <f>IF($B65="SUPG",_xll.PIAdvCalcVal(L$1,$C65,$D65,"average (time-weighted)","time-weighted",0,1,0,"")*($D65-$C65)*24,0)</f>
        <v>0</v>
      </c>
      <c r="M65">
        <f>IF($B65="SUPL",_xll.PIAdvCalcVal(M$1,$C65,$D65,"average (time-weighted)","time-weighted",0,1,0,"")*($D65-$C65)*24,0)</f>
        <v>0</v>
      </c>
      <c r="N65" s="6">
        <f>I65-SUM(K65:M65)</f>
        <v>1.6073045117082074E-9</v>
      </c>
    </row>
    <row r="66" spans="1:14" x14ac:dyDescent="0.25">
      <c r="A66" s="1">
        <v>48</v>
      </c>
      <c r="B66" s="1" t="s">
        <v>9</v>
      </c>
      <c r="C66" s="2">
        <v>44182.840925925928</v>
      </c>
      <c r="D66" s="3">
        <f t="shared" si="0"/>
        <v>44182.869976851856</v>
      </c>
      <c r="E66">
        <v>75.564940239043821</v>
      </c>
      <c r="F66">
        <v>2510</v>
      </c>
      <c r="G66">
        <v>2510</v>
      </c>
      <c r="H66">
        <v>2004</v>
      </c>
      <c r="I66">
        <v>52.685555555555553</v>
      </c>
      <c r="K66">
        <f>IF($B66="SPIN",_xll.PIAdvCalcVal(K$1,$C66,$D66,"average (time-weighted)","time-weighted",0,1,0,"")*($D66-$C66)*24,0)</f>
        <v>0</v>
      </c>
      <c r="L66">
        <f>IF($B66="SUPG",_xll.PIAdvCalcVal(L$1,$C66,$D66,"average (time-weighted)","time-weighted",0,1,0,"")*($D66-$C66)*24,0)</f>
        <v>0</v>
      </c>
      <c r="M66">
        <f>IF($B66="SUPL",_xll.PIAdvCalcVal(M$1,$C66,$D66,"average (time-weighted)","time-weighted",0,1,0,"")*($D66-$C66)*24,0)</f>
        <v>52.685555560149503</v>
      </c>
      <c r="N66" s="6">
        <f>I66-SUM(K66:M66)</f>
        <v>-4.5939501092107093E-9</v>
      </c>
    </row>
    <row r="67" spans="1:14" x14ac:dyDescent="0.25">
      <c r="A67" s="1">
        <v>49</v>
      </c>
      <c r="B67" s="1" t="s">
        <v>8</v>
      </c>
      <c r="C67" s="2">
        <v>44182.961388888893</v>
      </c>
      <c r="D67" s="3">
        <f t="shared" ref="D67:D130" si="1">C67+F67/24/60/60</f>
        <v>44182.994236111117</v>
      </c>
      <c r="E67">
        <v>116.9436222692037</v>
      </c>
      <c r="F67">
        <v>2838</v>
      </c>
      <c r="G67">
        <v>2832</v>
      </c>
      <c r="H67">
        <v>2418</v>
      </c>
      <c r="I67">
        <v>92.190555555555562</v>
      </c>
      <c r="K67">
        <f>IF($B67="SPIN",_xll.PIAdvCalcVal(K$1,$C67,$D67,"average (time-weighted)","time-weighted",0,1,0,"")*($D67-$C67)*24,0)</f>
        <v>92.190555561999517</v>
      </c>
      <c r="L67">
        <f>IF($B67="SUPG",_xll.PIAdvCalcVal(L$1,$C67,$D67,"average (time-weighted)","time-weighted",0,1,0,"")*($D67-$C67)*24,0)</f>
        <v>0</v>
      </c>
      <c r="M67">
        <f>IF($B67="SUPL",_xll.PIAdvCalcVal(M$1,$C67,$D67,"average (time-weighted)","time-weighted",0,1,0,"")*($D67-$C67)*24,0)</f>
        <v>0</v>
      </c>
      <c r="N67" s="6">
        <f>I67-SUM(K67:M67)</f>
        <v>-6.4439547031724942E-9</v>
      </c>
    </row>
    <row r="68" spans="1:14" x14ac:dyDescent="0.25">
      <c r="A68" s="1">
        <v>50</v>
      </c>
      <c r="B68" s="1" t="s">
        <v>8</v>
      </c>
      <c r="C68" s="2">
        <v>44186.839791666673</v>
      </c>
      <c r="D68" s="3">
        <f t="shared" si="1"/>
        <v>44186.846967592595</v>
      </c>
      <c r="E68">
        <v>121.46129032258069</v>
      </c>
      <c r="F68">
        <v>620</v>
      </c>
      <c r="G68">
        <v>616</v>
      </c>
      <c r="H68">
        <v>124</v>
      </c>
      <c r="I68">
        <v>20.918333333333329</v>
      </c>
      <c r="K68">
        <f>IF($B68="SPIN",_xll.PIAdvCalcVal(K$1,$C68,$D68,"average (time-weighted)","time-weighted",0,1,0,"")*($D68-$C68)*24,0)</f>
        <v>20.918333323749586</v>
      </c>
      <c r="L68">
        <f>IF($B68="SUPG",_xll.PIAdvCalcVal(L$1,$C68,$D68,"average (time-weighted)","time-weighted",0,1,0,"")*($D68-$C68)*24,0)</f>
        <v>0</v>
      </c>
      <c r="M68">
        <f>IF($B68="SUPL",_xll.PIAdvCalcVal(M$1,$C68,$D68,"average (time-weighted)","time-weighted",0,1,0,"")*($D68-$C68)*24,0)</f>
        <v>0</v>
      </c>
      <c r="N68" s="6">
        <f>I68-SUM(K68:M68)</f>
        <v>9.5837435765133705E-9</v>
      </c>
    </row>
    <row r="69" spans="1:14" x14ac:dyDescent="0.25">
      <c r="A69" s="1">
        <v>51</v>
      </c>
      <c r="B69" s="1" t="s">
        <v>8</v>
      </c>
      <c r="C69" s="2">
        <v>44189.336550925917</v>
      </c>
      <c r="D69" s="3">
        <f t="shared" si="1"/>
        <v>44189.356828703698</v>
      </c>
      <c r="E69">
        <v>90.013698630136986</v>
      </c>
      <c r="F69">
        <v>1752</v>
      </c>
      <c r="G69">
        <v>1740</v>
      </c>
      <c r="H69">
        <v>1096</v>
      </c>
      <c r="I69">
        <v>43.806666666666658</v>
      </c>
      <c r="K69">
        <f>IF($B69="SPIN",_xll.PIAdvCalcVal(K$1,$C69,$D69,"average (time-weighted)","time-weighted",0,1,0,"")*($D69-$C69)*24,0)</f>
        <v>43.806666674281388</v>
      </c>
      <c r="L69">
        <f>IF($B69="SUPG",_xll.PIAdvCalcVal(L$1,$C69,$D69,"average (time-weighted)","time-weighted",0,1,0,"")*($D69-$C69)*24,0)</f>
        <v>0</v>
      </c>
      <c r="M69">
        <f>IF($B69="SUPL",_xll.PIAdvCalcVal(M$1,$C69,$D69,"average (time-weighted)","time-weighted",0,1,0,"")*($D69-$C69)*24,0)</f>
        <v>0</v>
      </c>
      <c r="N69" s="6">
        <f>I69-SUM(K69:M69)</f>
        <v>-7.6147301797391265E-9</v>
      </c>
    </row>
    <row r="70" spans="1:14" x14ac:dyDescent="0.25">
      <c r="A70" s="1">
        <v>52</v>
      </c>
      <c r="B70" s="1" t="s">
        <v>8</v>
      </c>
      <c r="C70" s="2">
        <v>44189.71361111111</v>
      </c>
      <c r="D70" s="3">
        <f t="shared" si="1"/>
        <v>44189.736250000002</v>
      </c>
      <c r="E70">
        <v>80.651329243353786</v>
      </c>
      <c r="F70">
        <v>1956</v>
      </c>
      <c r="G70">
        <v>1952</v>
      </c>
      <c r="H70">
        <v>580</v>
      </c>
      <c r="I70">
        <v>43.820555555555558</v>
      </c>
      <c r="K70">
        <f>IF($B70="SPIN",_xll.PIAdvCalcVal(K$1,$C70,$D70,"average (time-weighted)","time-weighted",0,1,0,"")*($D70-$C70)*24,0)</f>
        <v>43.820555560375269</v>
      </c>
      <c r="L70">
        <f>IF($B70="SUPG",_xll.PIAdvCalcVal(L$1,$C70,$D70,"average (time-weighted)","time-weighted",0,1,0,"")*($D70-$C70)*24,0)</f>
        <v>0</v>
      </c>
      <c r="M70">
        <f>IF($B70="SUPL",_xll.PIAdvCalcVal(M$1,$C70,$D70,"average (time-weighted)","time-weighted",0,1,0,"")*($D70-$C70)*24,0)</f>
        <v>0</v>
      </c>
      <c r="N70" s="6">
        <f>I70-SUM(K70:M70)</f>
        <v>-4.819710852643766E-9</v>
      </c>
    </row>
    <row r="71" spans="1:14" x14ac:dyDescent="0.25">
      <c r="A71" s="1">
        <v>53</v>
      </c>
      <c r="B71" s="1" t="s">
        <v>8</v>
      </c>
      <c r="C71" s="2">
        <v>44191.109837962962</v>
      </c>
      <c r="D71" s="3">
        <f t="shared" si="1"/>
        <v>44191.12939814815</v>
      </c>
      <c r="E71">
        <v>176.54201183431951</v>
      </c>
      <c r="F71">
        <v>1690</v>
      </c>
      <c r="G71">
        <v>1674</v>
      </c>
      <c r="H71">
        <v>1026</v>
      </c>
      <c r="I71">
        <v>82.876666666666665</v>
      </c>
      <c r="K71">
        <f>IF($B71="SPIN",_xll.PIAdvCalcVal(K$1,$C71,$D71,"average (time-weighted)","time-weighted",0,1,0,"")*($D71-$C71)*24,0)</f>
        <v>82.853333346574345</v>
      </c>
      <c r="L71">
        <f>IF($B71="SUPG",_xll.PIAdvCalcVal(L$1,$C71,$D71,"average (time-weighted)","time-weighted",0,1,0,"")*($D71-$C71)*24,0)</f>
        <v>0</v>
      </c>
      <c r="M71">
        <f>IF($B71="SUPL",_xll.PIAdvCalcVal(M$1,$C71,$D71,"average (time-weighted)","time-weighted",0,1,0,"")*($D71-$C71)*24,0)</f>
        <v>0</v>
      </c>
      <c r="N71" s="6">
        <f>I71-SUM(K71:M71)</f>
        <v>2.3333320092319809E-2</v>
      </c>
    </row>
    <row r="72" spans="1:14" x14ac:dyDescent="0.25">
      <c r="A72" s="1">
        <v>53</v>
      </c>
      <c r="B72" s="1" t="s">
        <v>10</v>
      </c>
      <c r="C72" s="2">
        <v>44191.109768518523</v>
      </c>
      <c r="D72" s="3">
        <f t="shared" si="1"/>
        <v>44191.131875000006</v>
      </c>
      <c r="E72">
        <v>106.261780104712</v>
      </c>
      <c r="F72">
        <v>1910</v>
      </c>
      <c r="G72">
        <v>1902</v>
      </c>
      <c r="H72">
        <v>782</v>
      </c>
      <c r="I72">
        <v>56.377777777777787</v>
      </c>
      <c r="K72">
        <f>IF($B72="SPIN",_xll.PIAdvCalcVal(K$1,$C72,$D72,"average (time-weighted)","time-weighted",0,1,0,"")*($D72-$C72)*24,0)</f>
        <v>0</v>
      </c>
      <c r="L72">
        <f>IF($B72="SUPG",_xll.PIAdvCalcVal(L$1,$C72,$D72,"average (time-weighted)","time-weighted",0,1,0,"")*($D72-$C72)*24,0)</f>
        <v>56.377777782176175</v>
      </c>
      <c r="M72">
        <f>IF($B72="SUPL",_xll.PIAdvCalcVal(M$1,$C72,$D72,"average (time-weighted)","time-weighted",0,1,0,"")*($D72-$C72)*24,0)</f>
        <v>0</v>
      </c>
      <c r="N72" s="6">
        <f>I72-SUM(K72:M72)</f>
        <v>-4.398387432047457E-9</v>
      </c>
    </row>
    <row r="73" spans="1:14" x14ac:dyDescent="0.25">
      <c r="A73" s="1">
        <v>53</v>
      </c>
      <c r="B73" s="1" t="s">
        <v>9</v>
      </c>
      <c r="C73" s="2">
        <v>44191.109699074077</v>
      </c>
      <c r="D73" s="3">
        <f t="shared" si="1"/>
        <v>44191.131875000006</v>
      </c>
      <c r="E73">
        <v>51.319415448851778</v>
      </c>
      <c r="F73">
        <v>1916</v>
      </c>
      <c r="G73">
        <v>1902</v>
      </c>
      <c r="H73">
        <v>1884</v>
      </c>
      <c r="I73">
        <v>27.31333333333334</v>
      </c>
      <c r="K73">
        <f>IF($B73="SPIN",_xll.PIAdvCalcVal(K$1,$C73,$D73,"average (time-weighted)","time-weighted",0,1,0,"")*($D73-$C73)*24,0)</f>
        <v>0</v>
      </c>
      <c r="L73">
        <f>IF($B73="SUPG",_xll.PIAdvCalcVal(L$1,$C73,$D73,"average (time-weighted)","time-weighted",0,1,0,"")*($D73-$C73)*24,0)</f>
        <v>0</v>
      </c>
      <c r="M73">
        <f>IF($B73="SUPL",_xll.PIAdvCalcVal(M$1,$C73,$D73,"average (time-weighted)","time-weighted",0,1,0,"")*($D73-$C73)*24,0)</f>
        <v>27.313333337528668</v>
      </c>
      <c r="N73" s="6">
        <f>I73-SUM(K73:M73)</f>
        <v>-4.1953285290219355E-9</v>
      </c>
    </row>
    <row r="74" spans="1:14" x14ac:dyDescent="0.25">
      <c r="A74" s="1">
        <v>54</v>
      </c>
      <c r="B74" s="1" t="s">
        <v>8</v>
      </c>
      <c r="C74" s="2">
        <v>44192.840671296297</v>
      </c>
      <c r="D74" s="3">
        <f t="shared" si="1"/>
        <v>44192.850902777776</v>
      </c>
      <c r="E74">
        <v>127.7941176470588</v>
      </c>
      <c r="F74">
        <v>884</v>
      </c>
      <c r="G74">
        <v>876</v>
      </c>
      <c r="H74">
        <v>518</v>
      </c>
      <c r="I74">
        <v>31.38055555555556</v>
      </c>
      <c r="K74">
        <f>IF($B74="SPIN",_xll.PIAdvCalcVal(K$1,$C74,$D74,"average (time-weighted)","time-weighted",0,1,0,"")*($D74-$C74)*24,0)</f>
        <v>31.380555549241013</v>
      </c>
      <c r="L74">
        <f>IF($B74="SUPG",_xll.PIAdvCalcVal(L$1,$C74,$D74,"average (time-weighted)","time-weighted",0,1,0,"")*($D74-$C74)*24,0)</f>
        <v>0</v>
      </c>
      <c r="M74">
        <f>IF($B74="SUPL",_xll.PIAdvCalcVal(M$1,$C74,$D74,"average (time-weighted)","time-weighted",0,1,0,"")*($D74-$C74)*24,0)</f>
        <v>0</v>
      </c>
      <c r="N74" s="6">
        <f>I74-SUM(K74:M74)</f>
        <v>6.3145471074221859E-9</v>
      </c>
    </row>
    <row r="75" spans="1:14" x14ac:dyDescent="0.25">
      <c r="A75" s="1">
        <v>54</v>
      </c>
      <c r="B75" s="1" t="s">
        <v>10</v>
      </c>
      <c r="C75" s="2">
        <v>44192.840787037043</v>
      </c>
      <c r="D75" s="3">
        <f t="shared" si="1"/>
        <v>44192.851064814822</v>
      </c>
      <c r="E75">
        <v>10</v>
      </c>
      <c r="F75">
        <v>888</v>
      </c>
      <c r="G75">
        <v>888</v>
      </c>
      <c r="H75">
        <v>888</v>
      </c>
      <c r="I75">
        <v>2.4666666666666668</v>
      </c>
      <c r="K75">
        <f>IF($B75="SPIN",_xll.PIAdvCalcVal(K$1,$C75,$D75,"average (time-weighted)","time-weighted",0,1,0,"")*($D75-$C75)*24,0)</f>
        <v>0</v>
      </c>
      <c r="L75">
        <f>IF($B75="SUPG",_xll.PIAdvCalcVal(L$1,$C75,$D75,"average (time-weighted)","time-weighted",0,1,0,"")*($D75-$C75)*24,0)</f>
        <v>2.4666666670236737</v>
      </c>
      <c r="M75">
        <f>IF($B75="SUPL",_xll.PIAdvCalcVal(M$1,$C75,$D75,"average (time-weighted)","time-weighted",0,1,0,"")*($D75-$C75)*24,0)</f>
        <v>0</v>
      </c>
      <c r="N75" s="6">
        <f>I75-SUM(K75:M75)</f>
        <v>-3.5700686851214414E-10</v>
      </c>
    </row>
    <row r="76" spans="1:14" x14ac:dyDescent="0.25">
      <c r="A76" s="1">
        <v>55</v>
      </c>
      <c r="B76" s="1" t="s">
        <v>8</v>
      </c>
      <c r="C76" s="2">
        <v>44194.645092592589</v>
      </c>
      <c r="D76" s="3">
        <f t="shared" si="1"/>
        <v>44194.659768518512</v>
      </c>
      <c r="E76">
        <v>194.81072555205051</v>
      </c>
      <c r="F76">
        <v>1268</v>
      </c>
      <c r="G76">
        <v>1266</v>
      </c>
      <c r="H76">
        <v>460.00000000000011</v>
      </c>
      <c r="I76">
        <v>68.616666666666674</v>
      </c>
      <c r="K76">
        <f>IF($B76="SPIN",_xll.PIAdvCalcVal(K$1,$C76,$D76,"average (time-weighted)","time-weighted",0,1,0,"")*($D76-$C76)*24,0)</f>
        <v>68.637222205485187</v>
      </c>
      <c r="L76">
        <f>IF($B76="SUPG",_xll.PIAdvCalcVal(L$1,$C76,$D76,"average (time-weighted)","time-weighted",0,1,0,"")*($D76-$C76)*24,0)</f>
        <v>0</v>
      </c>
      <c r="M76">
        <f>IF($B76="SUPL",_xll.PIAdvCalcVal(M$1,$C76,$D76,"average (time-weighted)","time-weighted",0,1,0,"")*($D76-$C76)*24,0)</f>
        <v>0</v>
      </c>
      <c r="N76" s="6">
        <f>I76-SUM(K76:M76)</f>
        <v>-2.0555538818513241E-2</v>
      </c>
    </row>
    <row r="77" spans="1:14" x14ac:dyDescent="0.25">
      <c r="A77" s="1">
        <v>55</v>
      </c>
      <c r="B77" s="1" t="s">
        <v>10</v>
      </c>
      <c r="C77" s="2">
        <v>44194.645115740743</v>
      </c>
      <c r="D77" s="3">
        <f t="shared" si="1"/>
        <v>44194.654861111114</v>
      </c>
      <c r="E77">
        <v>33.852731591448944</v>
      </c>
      <c r="F77">
        <v>842</v>
      </c>
      <c r="G77">
        <v>842</v>
      </c>
      <c r="H77">
        <v>460.00000000000011</v>
      </c>
      <c r="I77">
        <v>7.9177777777777791</v>
      </c>
      <c r="K77">
        <f>IF($B77="SPIN",_xll.PIAdvCalcVal(K$1,$C77,$D77,"average (time-weighted)","time-weighted",0,1,0,"")*($D77-$C77)*24,0)</f>
        <v>0</v>
      </c>
      <c r="L77">
        <f>IF($B77="SUPG",_xll.PIAdvCalcVal(L$1,$C77,$D77,"average (time-weighted)","time-weighted",0,1,0,"")*($D77-$C77)*24,0)</f>
        <v>7.9177777783645453</v>
      </c>
      <c r="M77">
        <f>IF($B77="SUPL",_xll.PIAdvCalcVal(M$1,$C77,$D77,"average (time-weighted)","time-weighted",0,1,0,"")*($D77-$C77)*24,0)</f>
        <v>0</v>
      </c>
      <c r="N77" s="6">
        <f>I77-SUM(K77:M77)</f>
        <v>-5.8676619119069073E-10</v>
      </c>
    </row>
    <row r="78" spans="1:14" x14ac:dyDescent="0.25">
      <c r="A78" s="1">
        <v>55</v>
      </c>
      <c r="B78" s="1" t="s">
        <v>9</v>
      </c>
      <c r="C78" s="2">
        <v>44194.645208333342</v>
      </c>
      <c r="D78" s="3">
        <f t="shared" si="1"/>
        <v>44194.655069444452</v>
      </c>
      <c r="E78">
        <v>28</v>
      </c>
      <c r="F78">
        <v>852</v>
      </c>
      <c r="G78">
        <v>852</v>
      </c>
      <c r="H78">
        <v>852</v>
      </c>
      <c r="I78">
        <v>6.6266666666666669</v>
      </c>
      <c r="K78">
        <f>IF($B78="SPIN",_xll.PIAdvCalcVal(K$1,$C78,$D78,"average (time-weighted)","time-weighted",0,1,0,"")*($D78-$C78)*24,0)</f>
        <v>0</v>
      </c>
      <c r="L78">
        <f>IF($B78="SUPG",_xll.PIAdvCalcVal(L$1,$C78,$D78,"average (time-weighted)","time-weighted",0,1,0,"")*($D78-$C78)*24,0)</f>
        <v>0</v>
      </c>
      <c r="M78">
        <f>IF($B78="SUPL",_xll.PIAdvCalcVal(M$1,$C78,$D78,"average (time-weighted)","time-weighted",0,1,0,"")*($D78-$C78)*24,0)</f>
        <v>6.6266666657757014</v>
      </c>
      <c r="N78" s="6">
        <f>I78-SUM(K78:M78)</f>
        <v>8.9096552358114423E-10</v>
      </c>
    </row>
    <row r="79" spans="1:14" x14ac:dyDescent="0.25">
      <c r="A79" s="1">
        <v>56</v>
      </c>
      <c r="B79" s="1" t="s">
        <v>8</v>
      </c>
      <c r="C79" s="2">
        <v>44201.921273148153</v>
      </c>
      <c r="D79" s="3">
        <f t="shared" si="1"/>
        <v>44201.935138888897</v>
      </c>
      <c r="E79">
        <v>97.617696160267116</v>
      </c>
      <c r="F79">
        <v>1198</v>
      </c>
      <c r="G79">
        <v>824</v>
      </c>
      <c r="H79">
        <v>606</v>
      </c>
      <c r="I79">
        <v>32.484999999999999</v>
      </c>
      <c r="K79">
        <f>IF($B79="SPIN",_xll.PIAdvCalcVal(K$1,$C79,$D79,"average (time-weighted)","time-weighted",0,1,0,"")*($D79-$C79)*24,0)</f>
        <v>32.485000008156966</v>
      </c>
      <c r="L79">
        <f>IF($B79="SUPG",_xll.PIAdvCalcVal(L$1,$C79,$D79,"average (time-weighted)","time-weighted",0,1,0,"")*($D79-$C79)*24,0)</f>
        <v>0</v>
      </c>
      <c r="M79">
        <f>IF($B79="SUPL",_xll.PIAdvCalcVal(M$1,$C79,$D79,"average (time-weighted)","time-weighted",0,1,0,"")*($D79-$C79)*24,0)</f>
        <v>0</v>
      </c>
      <c r="N79" s="6">
        <f>I79-SUM(K79:M79)</f>
        <v>-8.1569666576797317E-9</v>
      </c>
    </row>
    <row r="80" spans="1:14" x14ac:dyDescent="0.25">
      <c r="A80" s="1">
        <v>57</v>
      </c>
      <c r="B80" s="1" t="s">
        <v>8</v>
      </c>
      <c r="C80" s="2">
        <v>44206.504606481481</v>
      </c>
      <c r="D80" s="3">
        <f t="shared" si="1"/>
        <v>44206.519513888888</v>
      </c>
      <c r="E80">
        <v>95.824534161490689</v>
      </c>
      <c r="F80">
        <v>1288</v>
      </c>
      <c r="G80">
        <v>1280</v>
      </c>
      <c r="H80">
        <v>490.00000000000011</v>
      </c>
      <c r="I80">
        <v>34.283888888888903</v>
      </c>
      <c r="K80">
        <f>IF($B80="SPIN",_xll.PIAdvCalcVal(K$1,$C80,$D80,"average (time-weighted)","time-weighted",0,1,0,"")*($D80-$C80)*24,0)</f>
        <v>34.283888887971671</v>
      </c>
      <c r="L80">
        <f>IF($B80="SUPG",_xll.PIAdvCalcVal(L$1,$C80,$D80,"average (time-weighted)","time-weighted",0,1,0,"")*($D80-$C80)*24,0)</f>
        <v>0</v>
      </c>
      <c r="M80">
        <f>IF($B80="SUPL",_xll.PIAdvCalcVal(M$1,$C80,$D80,"average (time-weighted)","time-weighted",0,1,0,"")*($D80-$C80)*24,0)</f>
        <v>0</v>
      </c>
      <c r="N80" s="6">
        <f>I80-SUM(K80:M80)</f>
        <v>9.1723251216535573E-10</v>
      </c>
    </row>
    <row r="81" spans="1:14" x14ac:dyDescent="0.25">
      <c r="A81" s="1">
        <v>57</v>
      </c>
      <c r="B81" s="1" t="s">
        <v>10</v>
      </c>
      <c r="C81" s="2">
        <v>44206.504629629628</v>
      </c>
      <c r="D81" s="3">
        <f t="shared" si="1"/>
        <v>44206.519467592589</v>
      </c>
      <c r="E81">
        <v>138.2823712948518</v>
      </c>
      <c r="F81">
        <v>1282</v>
      </c>
      <c r="G81">
        <v>1278</v>
      </c>
      <c r="H81">
        <v>874</v>
      </c>
      <c r="I81">
        <v>49.24388888888889</v>
      </c>
      <c r="K81">
        <f>IF($B81="SPIN",_xll.PIAdvCalcVal(K$1,$C81,$D81,"average (time-weighted)","time-weighted",0,1,0,"")*($D81-$C81)*24,0)</f>
        <v>0</v>
      </c>
      <c r="L81">
        <f>IF($B81="SUPG",_xll.PIAdvCalcVal(L$1,$C81,$D81,"average (time-weighted)","time-weighted",0,1,0,"")*($D81-$C81)*24,0)</f>
        <v>49.24388888198456</v>
      </c>
      <c r="M81">
        <f>IF($B81="SUPL",_xll.PIAdvCalcVal(M$1,$C81,$D81,"average (time-weighted)","time-weighted",0,1,0,"")*($D81-$C81)*24,0)</f>
        <v>0</v>
      </c>
      <c r="N81" s="6">
        <f>I81-SUM(K81:M81)</f>
        <v>6.9043295525261783E-9</v>
      </c>
    </row>
    <row r="82" spans="1:14" x14ac:dyDescent="0.25">
      <c r="A82" s="1">
        <v>57</v>
      </c>
      <c r="B82" s="1" t="s">
        <v>9</v>
      </c>
      <c r="C82" s="2">
        <v>44206.504537037043</v>
      </c>
      <c r="D82" s="3">
        <f t="shared" si="1"/>
        <v>44206.522337962968</v>
      </c>
      <c r="E82">
        <v>95.531859557867364</v>
      </c>
      <c r="F82">
        <v>1538</v>
      </c>
      <c r="G82">
        <v>1532</v>
      </c>
      <c r="H82">
        <v>1530</v>
      </c>
      <c r="I82">
        <v>40.813333333333333</v>
      </c>
      <c r="K82">
        <f>IF($B82="SPIN",_xll.PIAdvCalcVal(K$1,$C82,$D82,"average (time-weighted)","time-weighted",0,1,0,"")*($D82-$C82)*24,0)</f>
        <v>0</v>
      </c>
      <c r="L82">
        <f>IF($B82="SUPG",_xll.PIAdvCalcVal(L$1,$C82,$D82,"average (time-weighted)","time-weighted",0,1,0,"")*($D82-$C82)*24,0)</f>
        <v>0</v>
      </c>
      <c r="M82">
        <f>IF($B82="SUPL",_xll.PIAdvCalcVal(M$1,$C82,$D82,"average (time-weighted)","time-weighted",0,1,0,"")*($D82-$C82)*24,0)</f>
        <v>40.813333331801054</v>
      </c>
      <c r="N82" s="6">
        <f>I82-SUM(K82:M82)</f>
        <v>1.5322783042392984E-9</v>
      </c>
    </row>
    <row r="83" spans="1:14" x14ac:dyDescent="0.25">
      <c r="A83" s="1">
        <v>58</v>
      </c>
      <c r="B83" s="1" t="s">
        <v>8</v>
      </c>
      <c r="C83" s="2">
        <v>44207.49560185185</v>
      </c>
      <c r="D83" s="3">
        <f t="shared" si="1"/>
        <v>44207.504305555551</v>
      </c>
      <c r="E83">
        <v>79</v>
      </c>
      <c r="F83">
        <v>752</v>
      </c>
      <c r="G83">
        <v>752</v>
      </c>
      <c r="H83">
        <v>752</v>
      </c>
      <c r="I83">
        <v>16.502222222222219</v>
      </c>
      <c r="K83">
        <f>IF($B83="SPIN",_xll.PIAdvCalcVal(K$1,$C83,$D83,"average (time-weighted)","time-weighted",0,1,0,"")*($D83-$C83)*24,0)</f>
        <v>16.502222217153758</v>
      </c>
      <c r="L83">
        <f>IF($B83="SUPG",_xll.PIAdvCalcVal(L$1,$C83,$D83,"average (time-weighted)","time-weighted",0,1,0,"")*($D83-$C83)*24,0)</f>
        <v>0</v>
      </c>
      <c r="M83">
        <f>IF($B83="SUPL",_xll.PIAdvCalcVal(M$1,$C83,$D83,"average (time-weighted)","time-weighted",0,1,0,"")*($D83-$C83)*24,0)</f>
        <v>0</v>
      </c>
      <c r="N83" s="6">
        <f>I83-SUM(K83:M83)</f>
        <v>5.0684612062923406E-9</v>
      </c>
    </row>
    <row r="84" spans="1:14" x14ac:dyDescent="0.25">
      <c r="A84" s="1">
        <v>59</v>
      </c>
      <c r="B84" s="1" t="s">
        <v>8</v>
      </c>
      <c r="C84" s="2">
        <v>44207.593287037038</v>
      </c>
      <c r="D84" s="3">
        <f t="shared" si="1"/>
        <v>44207.604467592595</v>
      </c>
      <c r="E84">
        <v>130.6977225672878</v>
      </c>
      <c r="F84">
        <v>966.00000000000011</v>
      </c>
      <c r="G84">
        <v>966.00000000000011</v>
      </c>
      <c r="H84">
        <v>908</v>
      </c>
      <c r="I84">
        <v>35.070555555555558</v>
      </c>
      <c r="K84">
        <f>IF($B84="SPIN",_xll.PIAdvCalcVal(K$1,$C84,$D84,"average (time-weighted)","time-weighted",0,1,0,"")*($D84-$C84)*24,0)</f>
        <v>35.070555560322994</v>
      </c>
      <c r="L84">
        <f>IF($B84="SUPG",_xll.PIAdvCalcVal(L$1,$C84,$D84,"average (time-weighted)","time-weighted",0,1,0,"")*($D84-$C84)*24,0)</f>
        <v>0</v>
      </c>
      <c r="M84">
        <f>IF($B84="SUPL",_xll.PIAdvCalcVal(M$1,$C84,$D84,"average (time-weighted)","time-weighted",0,1,0,"")*($D84-$C84)*24,0)</f>
        <v>0</v>
      </c>
      <c r="N84" s="6">
        <f>I84-SUM(K84:M84)</f>
        <v>-4.7674362235738954E-9</v>
      </c>
    </row>
    <row r="85" spans="1:14" x14ac:dyDescent="0.25">
      <c r="A85" s="1">
        <v>60</v>
      </c>
      <c r="B85" s="1" t="s">
        <v>8</v>
      </c>
      <c r="C85" s="2">
        <v>44207.701828703714</v>
      </c>
      <c r="D85" s="3">
        <f t="shared" si="1"/>
        <v>44207.713773148156</v>
      </c>
      <c r="E85">
        <v>151.01550387596899</v>
      </c>
      <c r="F85">
        <v>1032</v>
      </c>
      <c r="G85">
        <v>1032</v>
      </c>
      <c r="H85">
        <v>784</v>
      </c>
      <c r="I85">
        <v>43.291111111111107</v>
      </c>
      <c r="K85">
        <f>IF($B85="SPIN",_xll.PIAdvCalcVal(K$1,$C85,$D85,"average (time-weighted)","time-weighted",0,1,0,"")*($D85-$C85)*24,0)</f>
        <v>43.291111104547717</v>
      </c>
      <c r="L85">
        <f>IF($B85="SUPG",_xll.PIAdvCalcVal(L$1,$C85,$D85,"average (time-weighted)","time-weighted",0,1,0,"")*($D85-$C85)*24,0)</f>
        <v>0</v>
      </c>
      <c r="M85">
        <f>IF($B85="SUPL",_xll.PIAdvCalcVal(M$1,$C85,$D85,"average (time-weighted)","time-weighted",0,1,0,"")*($D85-$C85)*24,0)</f>
        <v>0</v>
      </c>
      <c r="N85" s="6">
        <f>I85-SUM(K85:M85)</f>
        <v>6.5633898316264094E-9</v>
      </c>
    </row>
    <row r="86" spans="1:14" x14ac:dyDescent="0.25">
      <c r="A86" s="1">
        <v>61</v>
      </c>
      <c r="B86" s="1" t="s">
        <v>8</v>
      </c>
      <c r="C86" s="2">
        <v>44208.543564814812</v>
      </c>
      <c r="D86" s="3">
        <f t="shared" si="1"/>
        <v>44208.560949074068</v>
      </c>
      <c r="E86">
        <v>173.01065246338209</v>
      </c>
      <c r="F86">
        <v>1502</v>
      </c>
      <c r="G86">
        <v>1474</v>
      </c>
      <c r="H86">
        <v>242</v>
      </c>
      <c r="I86">
        <v>72.183888888888887</v>
      </c>
      <c r="K86">
        <f>IF($B86="SPIN",_xll.PIAdvCalcVal(K$1,$C86,$D86,"average (time-weighted)","time-weighted",0,1,0,"")*($D86-$C86)*24,0)</f>
        <v>72.183888874432057</v>
      </c>
      <c r="L86">
        <f>IF($B86="SUPG",_xll.PIAdvCalcVal(L$1,$C86,$D86,"average (time-weighted)","time-weighted",0,1,0,"")*($D86-$C86)*24,0)</f>
        <v>0</v>
      </c>
      <c r="M86">
        <f>IF($B86="SUPL",_xll.PIAdvCalcVal(M$1,$C86,$D86,"average (time-weighted)","time-weighted",0,1,0,"")*($D86-$C86)*24,0)</f>
        <v>0</v>
      </c>
      <c r="N86" s="6">
        <f>I86-SUM(K86:M86)</f>
        <v>1.4456830399467435E-8</v>
      </c>
    </row>
    <row r="87" spans="1:14" x14ac:dyDescent="0.25">
      <c r="A87" s="1">
        <v>61</v>
      </c>
      <c r="B87" s="1" t="s">
        <v>10</v>
      </c>
      <c r="C87" s="2">
        <v>44208.543888888889</v>
      </c>
      <c r="D87" s="3">
        <f t="shared" si="1"/>
        <v>44208.546550925923</v>
      </c>
      <c r="E87">
        <v>113</v>
      </c>
      <c r="F87">
        <v>230</v>
      </c>
      <c r="G87">
        <v>230</v>
      </c>
      <c r="H87">
        <v>230</v>
      </c>
      <c r="I87">
        <v>7.2194444444444459</v>
      </c>
      <c r="K87">
        <f>IF($B87="SPIN",_xll.PIAdvCalcVal(K$1,$C87,$D87,"average (time-weighted)","time-weighted",0,1,0,"")*($D87-$C87)*24,0)</f>
        <v>0</v>
      </c>
      <c r="L87">
        <f>IF($B87="SUPG",_xll.PIAdvCalcVal(L$1,$C87,$D87,"average (time-weighted)","time-weighted",0,1,0,"")*($D87-$C87)*24,0)</f>
        <v>7.2194444350898266</v>
      </c>
      <c r="M87">
        <f>IF($B87="SUPL",_xll.PIAdvCalcVal(M$1,$C87,$D87,"average (time-weighted)","time-weighted",0,1,0,"")*($D87-$C87)*24,0)</f>
        <v>0</v>
      </c>
      <c r="N87" s="6">
        <f>I87-SUM(K87:M87)</f>
        <v>9.3546193014049095E-9</v>
      </c>
    </row>
    <row r="88" spans="1:14" x14ac:dyDescent="0.25">
      <c r="A88" s="1">
        <v>61</v>
      </c>
      <c r="B88" s="1" t="s">
        <v>10</v>
      </c>
      <c r="C88" s="2">
        <v>44208.548495370371</v>
      </c>
      <c r="D88" s="3">
        <f t="shared" si="1"/>
        <v>44208.565578703703</v>
      </c>
      <c r="E88">
        <v>113</v>
      </c>
      <c r="F88">
        <v>1476</v>
      </c>
      <c r="G88">
        <v>1476</v>
      </c>
      <c r="H88">
        <v>1476</v>
      </c>
      <c r="I88">
        <v>46.33</v>
      </c>
      <c r="K88">
        <f>IF($B88="SPIN",_xll.PIAdvCalcVal(K$1,$C88,$D88,"average (time-weighted)","time-weighted",0,1,0,"")*($D88-$C88)*24,0)</f>
        <v>0</v>
      </c>
      <c r="L88">
        <f>IF($B88="SUPG",_xll.PIAdvCalcVal(L$1,$C88,$D88,"average (time-weighted)","time-weighted",0,1,0,"")*($D88-$C88)*24,0)</f>
        <v>46.267222219332055</v>
      </c>
      <c r="M88">
        <f>IF($B88="SUPL",_xll.PIAdvCalcVal(M$1,$C88,$D88,"average (time-weighted)","time-weighted",0,1,0,"")*($D88-$C88)*24,0)</f>
        <v>0</v>
      </c>
      <c r="N88" s="6">
        <f>I88-SUM(K88:M88)</f>
        <v>6.2777780667943262E-2</v>
      </c>
    </row>
    <row r="89" spans="1:14" x14ac:dyDescent="0.25">
      <c r="A89" s="1">
        <v>62</v>
      </c>
      <c r="B89" s="1" t="s">
        <v>8</v>
      </c>
      <c r="C89" s="2">
        <v>44209.349166666667</v>
      </c>
      <c r="D89" s="3">
        <f t="shared" si="1"/>
        <v>44209.368310185186</v>
      </c>
      <c r="E89">
        <v>130.07255139056829</v>
      </c>
      <c r="F89">
        <v>1654</v>
      </c>
      <c r="G89">
        <v>1650</v>
      </c>
      <c r="H89">
        <v>1608</v>
      </c>
      <c r="I89">
        <v>59.761111111111113</v>
      </c>
      <c r="K89">
        <f>IF($B89="SPIN",_xll.PIAdvCalcVal(K$1,$C89,$D89,"average (time-weighted)","time-weighted",0,1,0,"")*($D89-$C89)*24,0)</f>
        <v>59.761111112086965</v>
      </c>
      <c r="L89">
        <f>IF($B89="SUPG",_xll.PIAdvCalcVal(L$1,$C89,$D89,"average (time-weighted)","time-weighted",0,1,0,"")*($D89-$C89)*24,0)</f>
        <v>0</v>
      </c>
      <c r="M89">
        <f>IF($B89="SUPL",_xll.PIAdvCalcVal(M$1,$C89,$D89,"average (time-weighted)","time-weighted",0,1,0,"")*($D89-$C89)*24,0)</f>
        <v>0</v>
      </c>
      <c r="N89" s="6">
        <f>I89-SUM(K89:M89)</f>
        <v>-9.7585228786556399E-10</v>
      </c>
    </row>
    <row r="90" spans="1:14" x14ac:dyDescent="0.25">
      <c r="A90" s="1">
        <v>62</v>
      </c>
      <c r="B90" s="1" t="s">
        <v>10</v>
      </c>
      <c r="C90" s="2">
        <v>44209.349212962959</v>
      </c>
      <c r="D90" s="3">
        <f t="shared" si="1"/>
        <v>44209.368263888886</v>
      </c>
      <c r="E90">
        <v>61.789793438639123</v>
      </c>
      <c r="F90">
        <v>1646</v>
      </c>
      <c r="G90">
        <v>1646</v>
      </c>
      <c r="H90">
        <v>1646</v>
      </c>
      <c r="I90">
        <v>28.251666666666669</v>
      </c>
      <c r="K90">
        <f>IF($B90="SPIN",_xll.PIAdvCalcVal(K$1,$C90,$D90,"average (time-weighted)","time-weighted",0,1,0,"")*($D90-$C90)*24,0)</f>
        <v>0</v>
      </c>
      <c r="L90">
        <f>IF($B90="SUPG",_xll.PIAdvCalcVal(L$1,$C90,$D90,"average (time-weighted)","time-weighted",0,1,0,"")*($D90-$C90)*24,0)</f>
        <v>28.251666667401981</v>
      </c>
      <c r="M90">
        <f>IF($B90="SUPL",_xll.PIAdvCalcVal(M$1,$C90,$D90,"average (time-weighted)","time-weighted",0,1,0,"")*($D90-$C90)*24,0)</f>
        <v>0</v>
      </c>
      <c r="N90" s="6">
        <f>I90-SUM(K90:M90)</f>
        <v>-7.3531225552869728E-10</v>
      </c>
    </row>
    <row r="91" spans="1:14" x14ac:dyDescent="0.25">
      <c r="A91" s="1">
        <v>63</v>
      </c>
      <c r="B91" s="1" t="s">
        <v>8</v>
      </c>
      <c r="C91" s="2">
        <v>44209.415162037039</v>
      </c>
      <c r="D91" s="3">
        <f t="shared" si="1"/>
        <v>44209.430162037039</v>
      </c>
      <c r="E91">
        <v>174.17438271604939</v>
      </c>
      <c r="F91">
        <v>1296</v>
      </c>
      <c r="G91">
        <v>1290</v>
      </c>
      <c r="H91">
        <v>582</v>
      </c>
      <c r="I91">
        <v>62.702777777777783</v>
      </c>
      <c r="K91">
        <f>IF($B91="SPIN",_xll.PIAdvCalcVal(K$1,$C91,$D91,"average (time-weighted)","time-weighted",0,1,0,"")*($D91-$C91)*24,0)</f>
        <v>62.7027777753446</v>
      </c>
      <c r="L91">
        <f>IF($B91="SUPG",_xll.PIAdvCalcVal(L$1,$C91,$D91,"average (time-weighted)","time-weighted",0,1,0,"")*($D91-$C91)*24,0)</f>
        <v>0</v>
      </c>
      <c r="M91">
        <f>IF($B91="SUPL",_xll.PIAdvCalcVal(M$1,$C91,$D91,"average (time-weighted)","time-weighted",0,1,0,"")*($D91-$C91)*24,0)</f>
        <v>0</v>
      </c>
      <c r="N91" s="6">
        <f>I91-SUM(K91:M91)</f>
        <v>2.4331825443368871E-9</v>
      </c>
    </row>
    <row r="92" spans="1:14" x14ac:dyDescent="0.25">
      <c r="A92" s="1">
        <v>63</v>
      </c>
      <c r="B92" s="1" t="s">
        <v>10</v>
      </c>
      <c r="C92" s="2">
        <v>44209.415138888893</v>
      </c>
      <c r="D92" s="3">
        <f t="shared" si="1"/>
        <v>44209.4300462963</v>
      </c>
      <c r="E92">
        <v>98.295031055900623</v>
      </c>
      <c r="F92">
        <v>1288</v>
      </c>
      <c r="G92">
        <v>1288</v>
      </c>
      <c r="H92">
        <v>582</v>
      </c>
      <c r="I92">
        <v>35.167777777777779</v>
      </c>
      <c r="K92">
        <f>IF($B92="SPIN",_xll.PIAdvCalcVal(K$1,$C92,$D92,"average (time-weighted)","time-weighted",0,1,0,"")*($D92-$C92)*24,0)</f>
        <v>0</v>
      </c>
      <c r="L92">
        <f>IF($B92="SUPG",_xll.PIAdvCalcVal(L$1,$C92,$D92,"average (time-weighted)","time-weighted",0,1,0,"")*($D92-$C92)*24,0)</f>
        <v>35.1677777768369</v>
      </c>
      <c r="M92">
        <f>IF($B92="SUPL",_xll.PIAdvCalcVal(M$1,$C92,$D92,"average (time-weighted)","time-weighted",0,1,0,"")*($D92-$C92)*24,0)</f>
        <v>0</v>
      </c>
      <c r="N92" s="6">
        <f>I92-SUM(K92:M92)</f>
        <v>9.4087937441145186E-10</v>
      </c>
    </row>
    <row r="93" spans="1:14" x14ac:dyDescent="0.25">
      <c r="A93" s="1">
        <v>64</v>
      </c>
      <c r="B93" s="1" t="s">
        <v>8</v>
      </c>
      <c r="C93" s="2">
        <v>44211.440625000003</v>
      </c>
      <c r="D93" s="3">
        <f t="shared" si="1"/>
        <v>44211.460185185191</v>
      </c>
      <c r="E93">
        <v>113</v>
      </c>
      <c r="F93">
        <v>1690</v>
      </c>
      <c r="G93">
        <v>1690</v>
      </c>
      <c r="H93">
        <v>1690</v>
      </c>
      <c r="I93">
        <v>53.047222222222217</v>
      </c>
      <c r="K93">
        <f>IF($B93="SPIN",_xll.PIAdvCalcVal(K$1,$C93,$D93,"average (time-weighted)","time-weighted",0,1,0,"")*($D93-$C93)*24,0)</f>
        <v>53.047222230699845</v>
      </c>
      <c r="L93">
        <f>IF($B93="SUPG",_xll.PIAdvCalcVal(L$1,$C93,$D93,"average (time-weighted)","time-weighted",0,1,0,"")*($D93-$C93)*24,0)</f>
        <v>0</v>
      </c>
      <c r="M93">
        <f>IF($B93="SUPL",_xll.PIAdvCalcVal(M$1,$C93,$D93,"average (time-weighted)","time-weighted",0,1,0,"")*($D93-$C93)*24,0)</f>
        <v>0</v>
      </c>
      <c r="N93" s="6">
        <f>I93-SUM(K93:M93)</f>
        <v>-8.4776274889009073E-9</v>
      </c>
    </row>
    <row r="94" spans="1:14" x14ac:dyDescent="0.25">
      <c r="A94" s="1">
        <v>65</v>
      </c>
      <c r="B94" s="1" t="s">
        <v>8</v>
      </c>
      <c r="C94" s="2">
        <v>44212.167847222219</v>
      </c>
      <c r="D94" s="3">
        <f t="shared" si="1"/>
        <v>44212.174374999995</v>
      </c>
      <c r="E94">
        <v>151.1241134751773</v>
      </c>
      <c r="F94">
        <v>564</v>
      </c>
      <c r="G94">
        <v>554</v>
      </c>
      <c r="H94">
        <v>364</v>
      </c>
      <c r="I94">
        <v>23.676111111111108</v>
      </c>
      <c r="K94">
        <f>IF($B94="SPIN",_xll.PIAdvCalcVal(K$1,$C94,$D94,"average (time-weighted)","time-weighted",0,1,0,"")*($D94-$C94)*24,0)</f>
        <v>23.676111103839268</v>
      </c>
      <c r="L94">
        <f>IF($B94="SUPG",_xll.PIAdvCalcVal(L$1,$C94,$D94,"average (time-weighted)","time-weighted",0,1,0,"")*($D94-$C94)*24,0)</f>
        <v>0</v>
      </c>
      <c r="M94">
        <f>IF($B94="SUPL",_xll.PIAdvCalcVal(M$1,$C94,$D94,"average (time-weighted)","time-weighted",0,1,0,"")*($D94-$C94)*24,0)</f>
        <v>0</v>
      </c>
      <c r="N94" s="6">
        <f>I94-SUM(K94:M94)</f>
        <v>7.2718400190296961E-9</v>
      </c>
    </row>
    <row r="95" spans="1:14" x14ac:dyDescent="0.25">
      <c r="A95" s="1">
        <v>65</v>
      </c>
      <c r="B95" s="1" t="s">
        <v>10</v>
      </c>
      <c r="C95" s="2">
        <v>44212.167847222219</v>
      </c>
      <c r="D95" s="3">
        <f t="shared" si="1"/>
        <v>44212.175462962958</v>
      </c>
      <c r="E95">
        <v>116.7841945288754</v>
      </c>
      <c r="F95">
        <v>658</v>
      </c>
      <c r="G95">
        <v>658</v>
      </c>
      <c r="H95">
        <v>574</v>
      </c>
      <c r="I95">
        <v>21.34555555555556</v>
      </c>
      <c r="K95">
        <f>IF($B95="SPIN",_xll.PIAdvCalcVal(K$1,$C95,$D95,"average (time-weighted)","time-weighted",0,1,0,"")*($D95-$C95)*24,0)</f>
        <v>0</v>
      </c>
      <c r="L95">
        <f>IF($B95="SUPG",_xll.PIAdvCalcVal(L$1,$C95,$D95,"average (time-weighted)","time-weighted",0,1,0,"")*($D95-$C95)*24,0)</f>
        <v>21.345555548999517</v>
      </c>
      <c r="M95">
        <f>IF($B95="SUPL",_xll.PIAdvCalcVal(M$1,$C95,$D95,"average (time-weighted)","time-weighted",0,1,0,"")*($D95-$C95)*24,0)</f>
        <v>0</v>
      </c>
      <c r="N95" s="6">
        <f>I95-SUM(K95:M95)</f>
        <v>6.55604281973865E-9</v>
      </c>
    </row>
    <row r="96" spans="1:14" x14ac:dyDescent="0.25">
      <c r="A96" s="1">
        <v>65</v>
      </c>
      <c r="B96" s="1" t="s">
        <v>9</v>
      </c>
      <c r="C96" s="2">
        <v>44212.16777777778</v>
      </c>
      <c r="D96" s="3">
        <f t="shared" si="1"/>
        <v>44212.175416666672</v>
      </c>
      <c r="E96">
        <v>69.493939393939399</v>
      </c>
      <c r="F96">
        <v>660</v>
      </c>
      <c r="G96">
        <v>646</v>
      </c>
      <c r="H96">
        <v>646</v>
      </c>
      <c r="I96">
        <v>12.740555555555559</v>
      </c>
      <c r="K96">
        <f>IF($B96="SPIN",_xll.PIAdvCalcVal(K$1,$C96,$D96,"average (time-weighted)","time-weighted",0,1,0,"")*($D96-$C96)*24,0)</f>
        <v>0</v>
      </c>
      <c r="L96">
        <f>IF($B96="SUPG",_xll.PIAdvCalcVal(L$1,$C96,$D96,"average (time-weighted)","time-weighted",0,1,0,"")*($D96-$C96)*24,0)</f>
        <v>0</v>
      </c>
      <c r="M96">
        <f>IF($B96="SUPL",_xll.PIAdvCalcVal(M$1,$C96,$D96,"average (time-weighted)","time-weighted",0,1,0,"")*($D96-$C96)*24,0)</f>
        <v>12.740555560679322</v>
      </c>
      <c r="N96" s="6">
        <f>I96-SUM(K96:M96)</f>
        <v>-5.1237627474165492E-9</v>
      </c>
    </row>
    <row r="97" spans="1:14" x14ac:dyDescent="0.25">
      <c r="A97" s="1">
        <v>66</v>
      </c>
      <c r="B97" s="1" t="s">
        <v>8</v>
      </c>
      <c r="C97" s="2">
        <v>44212.710046296299</v>
      </c>
      <c r="D97" s="3">
        <f t="shared" si="1"/>
        <v>44212.720393518524</v>
      </c>
      <c r="E97">
        <v>147.02460850111859</v>
      </c>
      <c r="F97">
        <v>894</v>
      </c>
      <c r="G97">
        <v>894</v>
      </c>
      <c r="H97">
        <v>568</v>
      </c>
      <c r="I97">
        <v>36.511111111111113</v>
      </c>
      <c r="K97">
        <f>IF($B97="SPIN",_xll.PIAdvCalcVal(K$1,$C97,$D97,"average (time-weighted)","time-weighted",0,1,0,"")*($D97-$C97)*24,0)</f>
        <v>36.511111122293514</v>
      </c>
      <c r="L97">
        <f>IF($B97="SUPG",_xll.PIAdvCalcVal(L$1,$C97,$D97,"average (time-weighted)","time-weighted",0,1,0,"")*($D97-$C97)*24,0)</f>
        <v>0</v>
      </c>
      <c r="M97">
        <f>IF($B97="SUPL",_xll.PIAdvCalcVal(M$1,$C97,$D97,"average (time-weighted)","time-weighted",0,1,0,"")*($D97-$C97)*24,0)</f>
        <v>0</v>
      </c>
      <c r="N97" s="6">
        <f>I97-SUM(K97:M97)</f>
        <v>-1.1182400783127378E-8</v>
      </c>
    </row>
    <row r="98" spans="1:14" x14ac:dyDescent="0.25">
      <c r="A98" s="1">
        <v>67</v>
      </c>
      <c r="B98" s="1" t="s">
        <v>8</v>
      </c>
      <c r="C98" s="2">
        <v>44215.67696759259</v>
      </c>
      <c r="D98" s="3">
        <f t="shared" si="1"/>
        <v>44215.697731481479</v>
      </c>
      <c r="E98">
        <v>80</v>
      </c>
      <c r="F98">
        <v>1794</v>
      </c>
      <c r="G98">
        <v>1794</v>
      </c>
      <c r="H98">
        <v>1794</v>
      </c>
      <c r="I98">
        <v>39.866666666666667</v>
      </c>
      <c r="K98">
        <f>IF($B98="SPIN",_xll.PIAdvCalcVal(K$1,$C98,$D98,"average (time-weighted)","time-weighted",0,1,0,"")*($D98-$C98)*24,0)</f>
        <v>39.866666668094695</v>
      </c>
      <c r="L98">
        <f>IF($B98="SUPG",_xll.PIAdvCalcVal(L$1,$C98,$D98,"average (time-weighted)","time-weighted",0,1,0,"")*($D98-$C98)*24,0)</f>
        <v>0</v>
      </c>
      <c r="M98">
        <f>IF($B98="SUPL",_xll.PIAdvCalcVal(M$1,$C98,$D98,"average (time-weighted)","time-weighted",0,1,0,"")*($D98-$C98)*24,0)</f>
        <v>0</v>
      </c>
      <c r="N98" s="6">
        <f>I98-SUM(K98:M98)</f>
        <v>-1.4280274740485766E-9</v>
      </c>
    </row>
    <row r="99" spans="1:14" x14ac:dyDescent="0.25">
      <c r="A99" s="1">
        <v>67</v>
      </c>
      <c r="B99" s="1" t="s">
        <v>10</v>
      </c>
      <c r="C99" s="2">
        <v>44215.67696759259</v>
      </c>
      <c r="D99" s="3">
        <f t="shared" si="1"/>
        <v>44215.703750000001</v>
      </c>
      <c r="E99">
        <v>90</v>
      </c>
      <c r="F99">
        <v>2314</v>
      </c>
      <c r="G99">
        <v>2314</v>
      </c>
      <c r="H99">
        <v>2314</v>
      </c>
      <c r="I99">
        <v>57.85</v>
      </c>
      <c r="K99">
        <f>IF($B99="SPIN",_xll.PIAdvCalcVal(K$1,$C99,$D99,"average (time-weighted)","time-weighted",0,1,0,"")*($D99-$C99)*24,0)</f>
        <v>0</v>
      </c>
      <c r="L99">
        <f>IF($B99="SUPG",_xll.PIAdvCalcVal(L$1,$C99,$D99,"average (time-weighted)","time-weighted",0,1,0,"")*($D99-$C99)*24,0)</f>
        <v>57.850000007310882</v>
      </c>
      <c r="M99">
        <f>IF($B99="SUPL",_xll.PIAdvCalcVal(M$1,$C99,$D99,"average (time-weighted)","time-weighted",0,1,0,"")*($D99-$C99)*24,0)</f>
        <v>0</v>
      </c>
      <c r="N99" s="6">
        <f>I99-SUM(K99:M99)</f>
        <v>-7.3108807896460348E-9</v>
      </c>
    </row>
    <row r="100" spans="1:14" x14ac:dyDescent="0.25">
      <c r="A100" s="1">
        <v>68</v>
      </c>
      <c r="B100" s="1" t="s">
        <v>8</v>
      </c>
      <c r="C100" s="2">
        <v>44216.453888888893</v>
      </c>
      <c r="D100" s="3">
        <f t="shared" si="1"/>
        <v>44216.476643518523</v>
      </c>
      <c r="E100">
        <v>182.93387589013221</v>
      </c>
      <c r="F100">
        <v>1966</v>
      </c>
      <c r="G100">
        <v>1960</v>
      </c>
      <c r="H100">
        <v>738</v>
      </c>
      <c r="I100">
        <v>99.902222222222235</v>
      </c>
      <c r="K100">
        <f>IF($B100="SPIN",_xll.PIAdvCalcVal(K$1,$C100,$D100,"average (time-weighted)","time-weighted",0,1,0,"")*($D100-$C100)*24,0)</f>
        <v>99.902222224162543</v>
      </c>
      <c r="L100">
        <f>IF($B100="SUPG",_xll.PIAdvCalcVal(L$1,$C100,$D100,"average (time-weighted)","time-weighted",0,1,0,"")*($D100-$C100)*24,0)</f>
        <v>0</v>
      </c>
      <c r="M100">
        <f>IF($B100="SUPL",_xll.PIAdvCalcVal(M$1,$C100,$D100,"average (time-weighted)","time-weighted",0,1,0,"")*($D100-$C100)*24,0)</f>
        <v>0</v>
      </c>
      <c r="N100" s="6">
        <f>I100-SUM(K100:M100)</f>
        <v>-1.940307470249536E-9</v>
      </c>
    </row>
    <row r="101" spans="1:14" x14ac:dyDescent="0.25">
      <c r="A101" s="1">
        <v>68</v>
      </c>
      <c r="B101" s="1" t="s">
        <v>10</v>
      </c>
      <c r="C101" s="2">
        <v>44216.453958333332</v>
      </c>
      <c r="D101" s="3">
        <f t="shared" si="1"/>
        <v>44216.461782407408</v>
      </c>
      <c r="E101">
        <v>102</v>
      </c>
      <c r="F101">
        <v>676</v>
      </c>
      <c r="G101">
        <v>676</v>
      </c>
      <c r="H101">
        <v>676</v>
      </c>
      <c r="I101">
        <v>19.153333333333329</v>
      </c>
      <c r="K101">
        <f>IF($B101="SPIN",_xll.PIAdvCalcVal(K$1,$C101,$D101,"average (time-weighted)","time-weighted",0,1,0,"")*($D101-$C101)*24,0)</f>
        <v>0</v>
      </c>
      <c r="L101">
        <f>IF($B101="SUPG",_xll.PIAdvCalcVal(L$1,$C101,$D101,"average (time-weighted)","time-weighted",0,1,0,"")*($D101-$C101)*24,0)</f>
        <v>19.153333339956589</v>
      </c>
      <c r="M101">
        <f>IF($B101="SUPL",_xll.PIAdvCalcVal(M$1,$C101,$D101,"average (time-weighted)","time-weighted",0,1,0,"")*($D101-$C101)*24,0)</f>
        <v>0</v>
      </c>
      <c r="N101" s="6">
        <f>I101-SUM(K101:M101)</f>
        <v>-6.6232601625415555E-9</v>
      </c>
    </row>
    <row r="102" spans="1:14" x14ac:dyDescent="0.25">
      <c r="A102" s="1">
        <v>69</v>
      </c>
      <c r="B102" s="1" t="s">
        <v>8</v>
      </c>
      <c r="C102" s="2">
        <v>44216.770509259259</v>
      </c>
      <c r="D102" s="3">
        <f t="shared" si="1"/>
        <v>44216.800023148149</v>
      </c>
      <c r="E102">
        <v>158.4470588235294</v>
      </c>
      <c r="F102">
        <v>2550</v>
      </c>
      <c r="G102">
        <v>2360</v>
      </c>
      <c r="H102">
        <v>1522</v>
      </c>
      <c r="I102">
        <v>112.23333333333331</v>
      </c>
      <c r="K102">
        <f>IF($B102="SPIN",_xll.PIAdvCalcVal(K$1,$C102,$D102,"average (time-weighted)","time-weighted",0,1,0,"")*($D102-$C102)*24,0)</f>
        <v>112.23333333948189</v>
      </c>
      <c r="L102">
        <f>IF($B102="SUPG",_xll.PIAdvCalcVal(L$1,$C102,$D102,"average (time-weighted)","time-weighted",0,1,0,"")*($D102-$C102)*24,0)</f>
        <v>0</v>
      </c>
      <c r="M102">
        <f>IF($B102="SUPL",_xll.PIAdvCalcVal(M$1,$C102,$D102,"average (time-weighted)","time-weighted",0,1,0,"")*($D102-$C102)*24,0)</f>
        <v>0</v>
      </c>
      <c r="N102" s="6">
        <f>I102-SUM(K102:M102)</f>
        <v>-6.1485820879170205E-9</v>
      </c>
    </row>
    <row r="103" spans="1:14" x14ac:dyDescent="0.25">
      <c r="A103" s="1">
        <v>69</v>
      </c>
      <c r="B103" s="1" t="s">
        <v>10</v>
      </c>
      <c r="C103" s="2">
        <v>44216.770462962973</v>
      </c>
      <c r="D103" s="3">
        <f t="shared" si="1"/>
        <v>44216.796828703715</v>
      </c>
      <c r="E103">
        <v>113.9051799824407</v>
      </c>
      <c r="F103">
        <v>2278</v>
      </c>
      <c r="G103">
        <v>2270</v>
      </c>
      <c r="H103">
        <v>1690</v>
      </c>
      <c r="I103">
        <v>72.076666666666668</v>
      </c>
      <c r="K103">
        <f>IF($B103="SPIN",_xll.PIAdvCalcVal(K$1,$C103,$D103,"average (time-weighted)","time-weighted",0,1,0,"")*($D103-$C103)*24,0)</f>
        <v>0</v>
      </c>
      <c r="L103">
        <f>IF($B103="SUPG",_xll.PIAdvCalcVal(L$1,$C103,$D103,"average (time-weighted)","time-weighted",0,1,0,"")*($D103-$C103)*24,0)</f>
        <v>72.076666668228441</v>
      </c>
      <c r="M103">
        <f>IF($B103="SUPL",_xll.PIAdvCalcVal(M$1,$C103,$D103,"average (time-weighted)","time-weighted",0,1,0,"")*($D103-$C103)*24,0)</f>
        <v>0</v>
      </c>
      <c r="N103" s="6">
        <f>I103-SUM(K103:M103)</f>
        <v>-1.5617729332007002E-9</v>
      </c>
    </row>
    <row r="104" spans="1:14" x14ac:dyDescent="0.25">
      <c r="A104" s="1">
        <v>70</v>
      </c>
      <c r="B104" s="1" t="s">
        <v>8</v>
      </c>
      <c r="C104" s="2">
        <v>44216.840856481482</v>
      </c>
      <c r="D104" s="3">
        <f t="shared" si="1"/>
        <v>44216.853495370371</v>
      </c>
      <c r="E104">
        <v>131.54395604395609</v>
      </c>
      <c r="F104">
        <v>1092</v>
      </c>
      <c r="G104">
        <v>1092</v>
      </c>
      <c r="H104">
        <v>906</v>
      </c>
      <c r="I104">
        <v>39.901666666666678</v>
      </c>
      <c r="K104">
        <f>IF($B104="SPIN",_xll.PIAdvCalcVal(K$1,$C104,$D104,"average (time-weighted)","time-weighted",0,1,0,"")*($D104-$C104)*24,0)</f>
        <v>39.901666668095956</v>
      </c>
      <c r="L104">
        <f>IF($B104="SUPG",_xll.PIAdvCalcVal(L$1,$C104,$D104,"average (time-weighted)","time-weighted",0,1,0,"")*($D104-$C104)*24,0)</f>
        <v>0</v>
      </c>
      <c r="M104">
        <f>IF($B104="SUPL",_xll.PIAdvCalcVal(M$1,$C104,$D104,"average (time-weighted)","time-weighted",0,1,0,"")*($D104-$C104)*24,0)</f>
        <v>0</v>
      </c>
      <c r="N104" s="6">
        <f>I104-SUM(K104:M104)</f>
        <v>-1.4292780292635143E-9</v>
      </c>
    </row>
    <row r="105" spans="1:14" x14ac:dyDescent="0.25">
      <c r="A105" s="1">
        <v>71</v>
      </c>
      <c r="B105" s="1" t="s">
        <v>8</v>
      </c>
      <c r="C105" s="2">
        <v>44218.058587962973</v>
      </c>
      <c r="D105" s="3">
        <f t="shared" si="1"/>
        <v>44218.070324074084</v>
      </c>
      <c r="E105">
        <v>144.5069033530572</v>
      </c>
      <c r="F105">
        <v>1014</v>
      </c>
      <c r="G105">
        <v>1002</v>
      </c>
      <c r="H105">
        <v>552</v>
      </c>
      <c r="I105">
        <v>40.702777777777783</v>
      </c>
      <c r="K105">
        <f>IF($B105="SPIN",_xll.PIAdvCalcVal(K$1,$C105,$D105,"average (time-weighted)","time-weighted",0,1,0,"")*($D105-$C105)*24,0)</f>
        <v>40.702777779235753</v>
      </c>
      <c r="L105">
        <f>IF($B105="SUPG",_xll.PIAdvCalcVal(L$1,$C105,$D105,"average (time-weighted)","time-weighted",0,1,0,"")*($D105-$C105)*24,0)</f>
        <v>0</v>
      </c>
      <c r="M105">
        <f>IF($B105="SUPL",_xll.PIAdvCalcVal(M$1,$C105,$D105,"average (time-weighted)","time-weighted",0,1,0,"")*($D105-$C105)*24,0)</f>
        <v>0</v>
      </c>
      <c r="N105" s="6">
        <f>I105-SUM(K105:M105)</f>
        <v>-1.4579697449335072E-9</v>
      </c>
    </row>
    <row r="106" spans="1:14" x14ac:dyDescent="0.25">
      <c r="A106" s="1">
        <v>72</v>
      </c>
      <c r="B106" s="1" t="s">
        <v>10</v>
      </c>
      <c r="C106" s="2">
        <v>44220.587337962963</v>
      </c>
      <c r="D106" s="3">
        <f t="shared" si="1"/>
        <v>44220.603101851855</v>
      </c>
      <c r="E106">
        <v>95.792951541850215</v>
      </c>
      <c r="F106">
        <v>1362</v>
      </c>
      <c r="G106">
        <v>1362</v>
      </c>
      <c r="H106">
        <v>1362</v>
      </c>
      <c r="I106">
        <v>36.24166666666666</v>
      </c>
      <c r="K106">
        <f>IF($B106="SPIN",_xll.PIAdvCalcVal(K$1,$C106,$D106,"average (time-weighted)","time-weighted",0,1,0,"")*($D106-$C106)*24,0)</f>
        <v>0</v>
      </c>
      <c r="L106">
        <f>IF($B106="SUPG",_xll.PIAdvCalcVal(L$1,$C106,$D106,"average (time-weighted)","time-weighted",0,1,0,"")*($D106-$C106)*24,0)</f>
        <v>36.241666674398559</v>
      </c>
      <c r="M106">
        <f>IF($B106="SUPL",_xll.PIAdvCalcVal(M$1,$C106,$D106,"average (time-weighted)","time-weighted",0,1,0,"")*($D106-$C106)*24,0)</f>
        <v>0</v>
      </c>
      <c r="N106" s="6">
        <f>I106-SUM(K106:M106)</f>
        <v>-7.731898676865967E-9</v>
      </c>
    </row>
    <row r="107" spans="1:14" x14ac:dyDescent="0.25">
      <c r="A107" s="1">
        <v>73</v>
      </c>
      <c r="B107" s="1" t="s">
        <v>8</v>
      </c>
      <c r="C107" s="2">
        <v>44222.573611111111</v>
      </c>
      <c r="D107" s="3">
        <f t="shared" si="1"/>
        <v>44222.584328703706</v>
      </c>
      <c r="E107">
        <v>35</v>
      </c>
      <c r="F107">
        <v>926.00000000000011</v>
      </c>
      <c r="G107">
        <v>926.00000000000011</v>
      </c>
      <c r="H107">
        <v>926.00000000000011</v>
      </c>
      <c r="I107">
        <v>9.0027777777777782</v>
      </c>
      <c r="K107">
        <f>IF($B107="SPIN",_xll.PIAdvCalcVal(K$1,$C107,$D107,"average (time-weighted)","time-weighted",0,1,0,"")*($D107-$C107)*24,0)</f>
        <v>9.0027777798241004</v>
      </c>
      <c r="L107">
        <f>IF($B107="SUPG",_xll.PIAdvCalcVal(L$1,$C107,$D107,"average (time-weighted)","time-weighted",0,1,0,"")*($D107-$C107)*24,0)</f>
        <v>0</v>
      </c>
      <c r="M107">
        <f>IF($B107="SUPL",_xll.PIAdvCalcVal(M$1,$C107,$D107,"average (time-weighted)","time-weighted",0,1,0,"")*($D107-$C107)*24,0)</f>
        <v>0</v>
      </c>
      <c r="N107" s="6">
        <f>I107-SUM(K107:M107)</f>
        <v>-2.0463222227817823E-9</v>
      </c>
    </row>
    <row r="108" spans="1:14" x14ac:dyDescent="0.25">
      <c r="A108" s="1">
        <v>73</v>
      </c>
      <c r="B108" s="1" t="s">
        <v>10</v>
      </c>
      <c r="C108" s="2">
        <v>44222.573287037027</v>
      </c>
      <c r="D108" s="3">
        <f t="shared" si="1"/>
        <v>44222.584976851838</v>
      </c>
      <c r="E108">
        <v>35</v>
      </c>
      <c r="F108">
        <v>1010</v>
      </c>
      <c r="G108">
        <v>1010</v>
      </c>
      <c r="H108">
        <v>1010</v>
      </c>
      <c r="I108">
        <v>9.8194444444444464</v>
      </c>
      <c r="K108">
        <f>IF($B108="SPIN",_xll.PIAdvCalcVal(K$1,$C108,$D108,"average (time-weighted)","time-weighted",0,1,0,"")*($D108-$C108)*24,0)</f>
        <v>0</v>
      </c>
      <c r="L108">
        <f>IF($B108="SUPG",_xll.PIAdvCalcVal(L$1,$C108,$D108,"average (time-weighted)","time-weighted",0,1,0,"")*($D108-$C108)*24,0)</f>
        <v>9.8194444418186322</v>
      </c>
      <c r="M108">
        <f>IF($B108="SUPL",_xll.PIAdvCalcVal(M$1,$C108,$D108,"average (time-weighted)","time-weighted",0,1,0,"")*($D108-$C108)*24,0)</f>
        <v>0</v>
      </c>
      <c r="N108" s="6">
        <f>I108-SUM(K108:M108)</f>
        <v>2.625814232715129E-9</v>
      </c>
    </row>
    <row r="109" spans="1:14" x14ac:dyDescent="0.25">
      <c r="A109" s="1">
        <v>73</v>
      </c>
      <c r="B109" s="1" t="s">
        <v>9</v>
      </c>
      <c r="C109" s="2">
        <v>44222.573194444441</v>
      </c>
      <c r="D109" s="3">
        <f t="shared" si="1"/>
        <v>44222.585995370369</v>
      </c>
      <c r="E109">
        <v>89.066907775768541</v>
      </c>
      <c r="F109">
        <v>1106</v>
      </c>
      <c r="G109">
        <v>1106</v>
      </c>
      <c r="H109">
        <v>932.00000000000011</v>
      </c>
      <c r="I109">
        <v>27.36333333333333</v>
      </c>
      <c r="K109">
        <f>IF($B109="SPIN",_xll.PIAdvCalcVal(K$1,$C109,$D109,"average (time-weighted)","time-weighted",0,1,0,"")*($D109-$C109)*24,0)</f>
        <v>0</v>
      </c>
      <c r="L109">
        <f>IF($B109="SUPG",_xll.PIAdvCalcVal(L$1,$C109,$D109,"average (time-weighted)","time-weighted",0,1,0,"")*($D109-$C109)*24,0)</f>
        <v>0</v>
      </c>
      <c r="M109">
        <f>IF($B109="SUPL",_xll.PIAdvCalcVal(M$1,$C109,$D109,"average (time-weighted)","time-weighted",0,1,0,"")*($D109-$C109)*24,0)</f>
        <v>27.363333337503878</v>
      </c>
      <c r="N109" s="6">
        <f>I109-SUM(K109:M109)</f>
        <v>-4.170548351112302E-9</v>
      </c>
    </row>
    <row r="110" spans="1:14" x14ac:dyDescent="0.25">
      <c r="A110" s="1">
        <v>74</v>
      </c>
      <c r="B110" s="1" t="s">
        <v>8</v>
      </c>
      <c r="C110" s="2">
        <v>44225.47446759259</v>
      </c>
      <c r="D110" s="3">
        <f t="shared" si="1"/>
        <v>44225.481296296297</v>
      </c>
      <c r="E110">
        <v>185.61016949152551</v>
      </c>
      <c r="F110">
        <v>590</v>
      </c>
      <c r="G110">
        <v>574</v>
      </c>
      <c r="H110">
        <v>496.00000000000011</v>
      </c>
      <c r="I110">
        <v>30.419444444444451</v>
      </c>
      <c r="K110">
        <f>IF($B110="SPIN",_xll.PIAdvCalcVal(K$1,$C110,$D110,"average (time-weighted)","time-weighted",0,1,0,"")*($D110-$C110)*24,0)</f>
        <v>30.419444457169078</v>
      </c>
      <c r="L110">
        <f>IF($B110="SUPG",_xll.PIAdvCalcVal(L$1,$C110,$D110,"average (time-weighted)","time-weighted",0,1,0,"")*($D110-$C110)*24,0)</f>
        <v>0</v>
      </c>
      <c r="M110">
        <f>IF($B110="SUPL",_xll.PIAdvCalcVal(M$1,$C110,$D110,"average (time-weighted)","time-weighted",0,1,0,"")*($D110-$C110)*24,0)</f>
        <v>0</v>
      </c>
      <c r="N110" s="6">
        <f>I110-SUM(K110:M110)</f>
        <v>-1.2724626685667317E-8</v>
      </c>
    </row>
    <row r="111" spans="1:14" x14ac:dyDescent="0.25">
      <c r="A111" s="1">
        <v>74</v>
      </c>
      <c r="B111" s="1" t="s">
        <v>10</v>
      </c>
      <c r="C111" s="2">
        <v>44225.474652777782</v>
      </c>
      <c r="D111" s="3">
        <f t="shared" si="1"/>
        <v>44225.480416666673</v>
      </c>
      <c r="E111">
        <v>31</v>
      </c>
      <c r="F111">
        <v>498.00000000000011</v>
      </c>
      <c r="G111">
        <v>498.00000000000011</v>
      </c>
      <c r="H111">
        <v>498.00000000000011</v>
      </c>
      <c r="I111">
        <v>4.288333333333334</v>
      </c>
      <c r="K111">
        <f>IF($B111="SPIN",_xll.PIAdvCalcVal(K$1,$C111,$D111,"average (time-weighted)","time-weighted",0,1,0,"")*($D111-$C111)*24,0)</f>
        <v>0</v>
      </c>
      <c r="L111">
        <f>IF($B111="SUPG",_xll.PIAdvCalcVal(L$1,$C111,$D111,"average (time-weighted)","time-weighted",0,1,0,"")*($D111-$C111)*24,0)</f>
        <v>4.2883333343197592</v>
      </c>
      <c r="M111">
        <f>IF($B111="SUPL",_xll.PIAdvCalcVal(M$1,$C111,$D111,"average (time-weighted)","time-weighted",0,1,0,"")*($D111-$C111)*24,0)</f>
        <v>0</v>
      </c>
      <c r="N111" s="6">
        <f>I111-SUM(K111:M111)</f>
        <v>-9.8642516377367429E-10</v>
      </c>
    </row>
    <row r="112" spans="1:14" x14ac:dyDescent="0.25">
      <c r="A112" s="1">
        <v>75</v>
      </c>
      <c r="B112" s="1" t="s">
        <v>8</v>
      </c>
      <c r="C112" s="2">
        <v>44226.19803240741</v>
      </c>
      <c r="D112" s="3">
        <f t="shared" si="1"/>
        <v>44226.213125000002</v>
      </c>
      <c r="E112">
        <v>172.92177914110431</v>
      </c>
      <c r="F112">
        <v>1304</v>
      </c>
      <c r="G112">
        <v>1300</v>
      </c>
      <c r="H112">
        <v>794</v>
      </c>
      <c r="I112">
        <v>62.636111111111113</v>
      </c>
      <c r="K112">
        <f>IF($B112="SPIN",_xll.PIAdvCalcVal(K$1,$C112,$D112,"average (time-weighted)","time-weighted",0,1,0,"")*($D112-$C112)*24,0)</f>
        <v>62.636111107934923</v>
      </c>
      <c r="L112">
        <f>IF($B112="SUPG",_xll.PIAdvCalcVal(L$1,$C112,$D112,"average (time-weighted)","time-weighted",0,1,0,"")*($D112-$C112)*24,0)</f>
        <v>0</v>
      </c>
      <c r="M112">
        <f>IF($B112="SUPL",_xll.PIAdvCalcVal(M$1,$C112,$D112,"average (time-weighted)","time-weighted",0,1,0,"")*($D112-$C112)*24,0)</f>
        <v>0</v>
      </c>
      <c r="N112" s="6">
        <f>I112-SUM(K112:M112)</f>
        <v>3.1761899776938662E-9</v>
      </c>
    </row>
    <row r="113" spans="1:14" x14ac:dyDescent="0.25">
      <c r="A113" s="1">
        <v>76</v>
      </c>
      <c r="B113" s="1" t="s">
        <v>8</v>
      </c>
      <c r="C113" s="2">
        <v>44226.321736111109</v>
      </c>
      <c r="D113" s="3">
        <f t="shared" si="1"/>
        <v>44226.334999999999</v>
      </c>
      <c r="E113">
        <v>149.27050610820251</v>
      </c>
      <c r="F113">
        <v>1146</v>
      </c>
      <c r="G113">
        <v>1140</v>
      </c>
      <c r="H113">
        <v>388</v>
      </c>
      <c r="I113">
        <v>47.517777777777781</v>
      </c>
      <c r="K113">
        <f>IF($B113="SPIN",_xll.PIAdvCalcVal(K$1,$C113,$D113,"average (time-weighted)","time-weighted",0,1,0,"")*($D113-$C113)*24,0)</f>
        <v>47.517777781484952</v>
      </c>
      <c r="L113">
        <f>IF($B113="SUPG",_xll.PIAdvCalcVal(L$1,$C113,$D113,"average (time-weighted)","time-weighted",0,1,0,"")*($D113-$C113)*24,0)</f>
        <v>0</v>
      </c>
      <c r="M113">
        <f>IF($B113="SUPL",_xll.PIAdvCalcVal(M$1,$C113,$D113,"average (time-weighted)","time-weighted",0,1,0,"")*($D113-$C113)*24,0)</f>
        <v>0</v>
      </c>
      <c r="N113" s="6">
        <f>I113-SUM(K113:M113)</f>
        <v>-3.7071714587000315E-9</v>
      </c>
    </row>
    <row r="114" spans="1:14" x14ac:dyDescent="0.25">
      <c r="A114" s="1">
        <v>77</v>
      </c>
      <c r="B114" s="1" t="s">
        <v>8</v>
      </c>
      <c r="C114" s="2">
        <v>44226.653495370367</v>
      </c>
      <c r="D114" s="3">
        <f t="shared" si="1"/>
        <v>44226.660763888882</v>
      </c>
      <c r="E114">
        <v>160.24840764331211</v>
      </c>
      <c r="F114">
        <v>628</v>
      </c>
      <c r="G114">
        <v>618</v>
      </c>
      <c r="H114">
        <v>448</v>
      </c>
      <c r="I114">
        <v>27.954444444444441</v>
      </c>
      <c r="K114">
        <f>IF($B114="SPIN",_xll.PIAdvCalcVal(K$1,$C114,$D114,"average (time-weighted)","time-weighted",0,1,0,"")*($D114-$C114)*24,0)</f>
        <v>27.954444431095492</v>
      </c>
      <c r="L114">
        <f>IF($B114="SUPG",_xll.PIAdvCalcVal(L$1,$C114,$D114,"average (time-weighted)","time-weighted",0,1,0,"")*($D114-$C114)*24,0)</f>
        <v>0</v>
      </c>
      <c r="M114">
        <f>IF($B114="SUPL",_xll.PIAdvCalcVal(M$1,$C114,$D114,"average (time-weighted)","time-weighted",0,1,0,"")*($D114-$C114)*24,0)</f>
        <v>0</v>
      </c>
      <c r="N114" s="6">
        <f>I114-SUM(K114:M114)</f>
        <v>1.3348948613156608E-8</v>
      </c>
    </row>
    <row r="115" spans="1:14" x14ac:dyDescent="0.25">
      <c r="A115" s="1">
        <v>78</v>
      </c>
      <c r="B115" s="1" t="s">
        <v>8</v>
      </c>
      <c r="C115" s="2">
        <v>44226.742175925923</v>
      </c>
      <c r="D115" s="3">
        <f t="shared" si="1"/>
        <v>44226.751481481479</v>
      </c>
      <c r="E115">
        <v>304.34825870646767</v>
      </c>
      <c r="F115">
        <v>804</v>
      </c>
      <c r="G115">
        <v>804</v>
      </c>
      <c r="H115">
        <v>786</v>
      </c>
      <c r="I115">
        <v>67.971111111111114</v>
      </c>
      <c r="K115">
        <f>IF($B115="SPIN",_xll.PIAdvCalcVal(K$1,$C115,$D115,"average (time-weighted)","time-weighted",0,1,0,"")*($D115-$C115)*24,0)</f>
        <v>67.971111109457681</v>
      </c>
      <c r="L115">
        <f>IF($B115="SUPG",_xll.PIAdvCalcVal(L$1,$C115,$D115,"average (time-weighted)","time-weighted",0,1,0,"")*($D115-$C115)*24,0)</f>
        <v>0</v>
      </c>
      <c r="M115">
        <f>IF($B115="SUPL",_xll.PIAdvCalcVal(M$1,$C115,$D115,"average (time-weighted)","time-weighted",0,1,0,"")*($D115-$C115)*24,0)</f>
        <v>0</v>
      </c>
      <c r="N115" s="6">
        <f>I115-SUM(K115:M115)</f>
        <v>1.6534329461137531E-9</v>
      </c>
    </row>
    <row r="116" spans="1:14" x14ac:dyDescent="0.25">
      <c r="A116" s="1">
        <v>79</v>
      </c>
      <c r="B116" s="1" t="s">
        <v>8</v>
      </c>
      <c r="C116" s="2">
        <v>44229.008703703701</v>
      </c>
      <c r="D116" s="3">
        <f t="shared" si="1"/>
        <v>44229.015462962961</v>
      </c>
      <c r="E116">
        <v>199.78424657534251</v>
      </c>
      <c r="F116">
        <v>584</v>
      </c>
      <c r="G116">
        <v>560</v>
      </c>
      <c r="H116">
        <v>544</v>
      </c>
      <c r="I116">
        <v>32.409444444444453</v>
      </c>
      <c r="K116">
        <f>IF($B116="SPIN",_xll.PIAdvCalcVal(K$1,$C116,$D116,"average (time-weighted)","time-weighted",0,1,0,"")*($D116-$C116)*24,0)</f>
        <v>32.409444450078041</v>
      </c>
      <c r="L116">
        <f>IF($B116="SUPG",_xll.PIAdvCalcVal(L$1,$C116,$D116,"average (time-weighted)","time-weighted",0,1,0,"")*($D116-$C116)*24,0)</f>
        <v>0</v>
      </c>
      <c r="M116">
        <f>IF($B116="SUPL",_xll.PIAdvCalcVal(M$1,$C116,$D116,"average (time-weighted)","time-weighted",0,1,0,"")*($D116-$C116)*24,0)</f>
        <v>0</v>
      </c>
      <c r="N116" s="6">
        <f>I116-SUM(K116:M116)</f>
        <v>-5.6335878184654575E-9</v>
      </c>
    </row>
    <row r="117" spans="1:14" x14ac:dyDescent="0.25">
      <c r="A117" s="1">
        <v>80</v>
      </c>
      <c r="B117" s="1" t="s">
        <v>8</v>
      </c>
      <c r="C117" s="2">
        <v>44230.186273148152</v>
      </c>
      <c r="D117" s="3">
        <f t="shared" si="1"/>
        <v>44230.189699074079</v>
      </c>
      <c r="E117">
        <v>96</v>
      </c>
      <c r="F117">
        <v>296</v>
      </c>
      <c r="G117">
        <v>296</v>
      </c>
      <c r="H117">
        <v>296</v>
      </c>
      <c r="I117">
        <v>7.8933333333333344</v>
      </c>
      <c r="K117">
        <f>IF($B117="SPIN",_xll.PIAdvCalcVal(K$1,$C117,$D117,"average (time-weighted)","time-weighted",0,1,0,"")*($D117-$C117)*24,0)</f>
        <v>7.8933333344757557</v>
      </c>
      <c r="L117">
        <f>IF($B117="SUPG",_xll.PIAdvCalcVal(L$1,$C117,$D117,"average (time-weighted)","time-weighted",0,1,0,"")*($D117-$C117)*24,0)</f>
        <v>0</v>
      </c>
      <c r="M117">
        <f>IF($B117="SUPL",_xll.PIAdvCalcVal(M$1,$C117,$D117,"average (time-weighted)","time-weighted",0,1,0,"")*($D117-$C117)*24,0)</f>
        <v>0</v>
      </c>
      <c r="N117" s="6">
        <f>I117-SUM(K117:M117)</f>
        <v>-1.1424212686961255E-9</v>
      </c>
    </row>
    <row r="118" spans="1:14" x14ac:dyDescent="0.25">
      <c r="A118" s="1">
        <v>80</v>
      </c>
      <c r="B118" s="1" t="s">
        <v>10</v>
      </c>
      <c r="C118" s="2">
        <v>44230.186273148152</v>
      </c>
      <c r="D118" s="3">
        <f t="shared" si="1"/>
        <v>44230.189699074079</v>
      </c>
      <c r="E118">
        <v>105</v>
      </c>
      <c r="F118">
        <v>296</v>
      </c>
      <c r="G118">
        <v>296</v>
      </c>
      <c r="H118">
        <v>296</v>
      </c>
      <c r="I118">
        <v>8.6333333333333329</v>
      </c>
      <c r="K118">
        <f>IF($B118="SPIN",_xll.PIAdvCalcVal(K$1,$C118,$D118,"average (time-weighted)","time-weighted",0,1,0,"")*($D118-$C118)*24,0)</f>
        <v>0</v>
      </c>
      <c r="L118">
        <f>IF($B118="SUPG",_xll.PIAdvCalcVal(L$1,$C118,$D118,"average (time-weighted)","time-weighted",0,1,0,"")*($D118-$C118)*24,0)</f>
        <v>8.6333333345828578</v>
      </c>
      <c r="M118">
        <f>IF($B118="SUPL",_xll.PIAdvCalcVal(M$1,$C118,$D118,"average (time-weighted)","time-weighted",0,1,0,"")*($D118-$C118)*24,0)</f>
        <v>0</v>
      </c>
      <c r="N118" s="6">
        <f>I118-SUM(K118:M118)</f>
        <v>-1.2495249279709242E-9</v>
      </c>
    </row>
    <row r="119" spans="1:14" x14ac:dyDescent="0.25">
      <c r="A119" s="1">
        <v>81</v>
      </c>
      <c r="B119" s="1" t="s">
        <v>8</v>
      </c>
      <c r="C119" s="2">
        <v>44234.297847222217</v>
      </c>
      <c r="D119" s="3">
        <f t="shared" si="1"/>
        <v>44234.304120370361</v>
      </c>
      <c r="E119">
        <v>123.4391143911439</v>
      </c>
      <c r="F119">
        <v>542</v>
      </c>
      <c r="G119">
        <v>542</v>
      </c>
      <c r="H119">
        <v>162</v>
      </c>
      <c r="I119">
        <v>18.58444444444444</v>
      </c>
      <c r="K119">
        <f>IF($B119="SPIN",_xll.PIAdvCalcVal(K$1,$C119,$D119,"average (time-weighted)","time-weighted",0,1,0,"")*($D119-$C119)*24,0)</f>
        <v>18.584444434608841</v>
      </c>
      <c r="L119">
        <f>IF($B119="SUPG",_xll.PIAdvCalcVal(L$1,$C119,$D119,"average (time-weighted)","time-weighted",0,1,0,"")*($D119-$C119)*24,0)</f>
        <v>0</v>
      </c>
      <c r="M119">
        <f>IF($B119="SUPL",_xll.PIAdvCalcVal(M$1,$C119,$D119,"average (time-weighted)","time-weighted",0,1,0,"")*($D119-$C119)*24,0)</f>
        <v>0</v>
      </c>
      <c r="N119" s="6">
        <f>I119-SUM(K119:M119)</f>
        <v>9.8355990019172168E-9</v>
      </c>
    </row>
    <row r="120" spans="1:14" x14ac:dyDescent="0.25">
      <c r="A120" s="1">
        <v>82</v>
      </c>
      <c r="B120" s="1" t="s">
        <v>8</v>
      </c>
      <c r="C120" s="2">
        <v>44234.343310185177</v>
      </c>
      <c r="D120" s="3">
        <f t="shared" si="1"/>
        <v>44234.35078703703</v>
      </c>
      <c r="E120">
        <v>156.36842105263159</v>
      </c>
      <c r="F120">
        <v>646</v>
      </c>
      <c r="G120">
        <v>642</v>
      </c>
      <c r="H120">
        <v>144</v>
      </c>
      <c r="I120">
        <v>28.059444444444441</v>
      </c>
      <c r="K120">
        <f>IF($B120="SPIN",_xll.PIAdvCalcVal(K$1,$C120,$D120,"average (time-weighted)","time-weighted",0,1,0,"")*($D120-$C120)*24,0)</f>
        <v>28.059444450350526</v>
      </c>
      <c r="L120">
        <f>IF($B120="SUPG",_xll.PIAdvCalcVal(L$1,$C120,$D120,"average (time-weighted)","time-weighted",0,1,0,"")*($D120-$C120)*24,0)</f>
        <v>0</v>
      </c>
      <c r="M120">
        <f>IF($B120="SUPL",_xll.PIAdvCalcVal(M$1,$C120,$D120,"average (time-weighted)","time-weighted",0,1,0,"")*($D120-$C120)*24,0)</f>
        <v>0</v>
      </c>
      <c r="N120" s="6">
        <f>I120-SUM(K120:M120)</f>
        <v>-5.9060845103431348E-9</v>
      </c>
    </row>
    <row r="121" spans="1:14" x14ac:dyDescent="0.25">
      <c r="A121" s="1">
        <v>83</v>
      </c>
      <c r="B121" s="1" t="s">
        <v>8</v>
      </c>
      <c r="C121" s="2">
        <v>44234.961921296293</v>
      </c>
      <c r="D121" s="3">
        <f t="shared" si="1"/>
        <v>44234.985208333332</v>
      </c>
      <c r="E121">
        <v>131.39960238568591</v>
      </c>
      <c r="F121">
        <v>2012</v>
      </c>
      <c r="G121">
        <v>2012</v>
      </c>
      <c r="H121">
        <v>462.00000000000011</v>
      </c>
      <c r="I121">
        <v>73.437777777777782</v>
      </c>
      <c r="K121">
        <f>IF($B121="SPIN",_xll.PIAdvCalcVal(K$1,$C121,$D121,"average (time-weighted)","time-weighted",0,1,0,"")*($D121-$C121)*24,0)</f>
        <v>73.437777781585012</v>
      </c>
      <c r="L121">
        <f>IF($B121="SUPG",_xll.PIAdvCalcVal(L$1,$C121,$D121,"average (time-weighted)","time-weighted",0,1,0,"")*($D121-$C121)*24,0)</f>
        <v>0</v>
      </c>
      <c r="M121">
        <f>IF($B121="SUPL",_xll.PIAdvCalcVal(M$1,$C121,$D121,"average (time-weighted)","time-weighted",0,1,0,"")*($D121-$C121)*24,0)</f>
        <v>0</v>
      </c>
      <c r="N121" s="6">
        <f>I121-SUM(K121:M121)</f>
        <v>-3.8072300867497688E-9</v>
      </c>
    </row>
    <row r="122" spans="1:14" x14ac:dyDescent="0.25">
      <c r="A122" s="1">
        <v>84</v>
      </c>
      <c r="B122" s="1" t="s">
        <v>8</v>
      </c>
      <c r="C122" s="2">
        <v>44235.193171296298</v>
      </c>
      <c r="D122" s="3">
        <f t="shared" si="1"/>
        <v>44235.213310185187</v>
      </c>
      <c r="E122">
        <v>85.651724137931041</v>
      </c>
      <c r="F122">
        <v>1740</v>
      </c>
      <c r="G122">
        <v>1740</v>
      </c>
      <c r="H122">
        <v>888</v>
      </c>
      <c r="I122">
        <v>41.398333333333333</v>
      </c>
      <c r="K122">
        <f>IF($B122="SPIN",_xll.PIAdvCalcVal(K$1,$C122,$D122,"average (time-weighted)","time-weighted",0,1,0,"")*($D122-$C122)*24,0)</f>
        <v>41.398333333665711</v>
      </c>
      <c r="L122">
        <f>IF($B122="SUPG",_xll.PIAdvCalcVal(L$1,$C122,$D122,"average (time-weighted)","time-weighted",0,1,0,"")*($D122-$C122)*24,0)</f>
        <v>0</v>
      </c>
      <c r="M122">
        <f>IF($B122="SUPL",_xll.PIAdvCalcVal(M$1,$C122,$D122,"average (time-weighted)","time-weighted",0,1,0,"")*($D122-$C122)*24,0)</f>
        <v>0</v>
      </c>
      <c r="N122" s="6">
        <f>I122-SUM(K122:M122)</f>
        <v>-3.3237768093385966E-10</v>
      </c>
    </row>
    <row r="123" spans="1:14" x14ac:dyDescent="0.25">
      <c r="A123" s="1">
        <v>85</v>
      </c>
      <c r="B123" s="1" t="s">
        <v>8</v>
      </c>
      <c r="C123" s="2">
        <v>44235.215462962973</v>
      </c>
      <c r="D123" s="3">
        <f t="shared" si="1"/>
        <v>44235.21578703705</v>
      </c>
      <c r="E123">
        <v>1</v>
      </c>
      <c r="F123">
        <v>28</v>
      </c>
      <c r="G123">
        <v>28</v>
      </c>
      <c r="H123">
        <v>28</v>
      </c>
      <c r="I123">
        <v>7.7777777777777784E-3</v>
      </c>
      <c r="K123">
        <f>IF($B123="SPIN",_xll.PIAdvCalcVal(K$1,$C123,$D123,"average (time-weighted)","time-weighted",0,1,0,"")*($D123-$C123)*24,0)</f>
        <v>7.7777778496965766E-3</v>
      </c>
      <c r="L123">
        <f>IF($B123="SUPG",_xll.PIAdvCalcVal(L$1,$C123,$D123,"average (time-weighted)","time-weighted",0,1,0,"")*($D123-$C123)*24,0)</f>
        <v>0</v>
      </c>
      <c r="M123">
        <f>IF($B123="SUPL",_xll.PIAdvCalcVal(M$1,$C123,$D123,"average (time-weighted)","time-weighted",0,1,0,"")*($D123-$C123)*24,0)</f>
        <v>0</v>
      </c>
      <c r="N123" s="6">
        <f>I123-SUM(K123:M123)</f>
        <v>-7.1918798173753462E-11</v>
      </c>
    </row>
    <row r="124" spans="1:14" x14ac:dyDescent="0.25">
      <c r="A124" s="1">
        <v>86</v>
      </c>
      <c r="B124" s="1" t="s">
        <v>8</v>
      </c>
      <c r="C124" s="2">
        <v>44235.356712962966</v>
      </c>
      <c r="D124" s="3">
        <f t="shared" si="1"/>
        <v>44235.380902777782</v>
      </c>
      <c r="E124">
        <v>132.1148325358852</v>
      </c>
      <c r="F124">
        <v>2090</v>
      </c>
      <c r="G124">
        <v>1520</v>
      </c>
      <c r="H124">
        <v>1338</v>
      </c>
      <c r="I124">
        <v>76.7</v>
      </c>
      <c r="K124">
        <f>IF($B124="SPIN",_xll.PIAdvCalcVal(K$1,$C124,$D124,"average (time-weighted)","time-weighted",0,1,0,"")*($D124-$C124)*24,0)</f>
        <v>76.700000003930498</v>
      </c>
      <c r="L124">
        <f>IF($B124="SUPG",_xll.PIAdvCalcVal(L$1,$C124,$D124,"average (time-weighted)","time-weighted",0,1,0,"")*($D124-$C124)*24,0)</f>
        <v>0</v>
      </c>
      <c r="M124">
        <f>IF($B124="SUPL",_xll.PIAdvCalcVal(M$1,$C124,$D124,"average (time-weighted)","time-weighted",0,1,0,"")*($D124-$C124)*24,0)</f>
        <v>0</v>
      </c>
      <c r="N124" s="6">
        <f>I124-SUM(K124:M124)</f>
        <v>-3.930495040549431E-9</v>
      </c>
    </row>
    <row r="125" spans="1:14" x14ac:dyDescent="0.25">
      <c r="A125" s="1">
        <v>87</v>
      </c>
      <c r="B125" s="1" t="s">
        <v>8</v>
      </c>
      <c r="C125" s="2">
        <v>44235.689305555563</v>
      </c>
      <c r="D125" s="3">
        <f t="shared" si="1"/>
        <v>44235.699212962973</v>
      </c>
      <c r="E125">
        <v>271.17990654205607</v>
      </c>
      <c r="F125">
        <v>856</v>
      </c>
      <c r="G125">
        <v>830</v>
      </c>
      <c r="H125">
        <v>495.00000000000011</v>
      </c>
      <c r="I125">
        <v>64.480555555555554</v>
      </c>
      <c r="K125">
        <f>IF($B125="SPIN",_xll.PIAdvCalcVal(K$1,$C125,$D125,"average (time-weighted)","time-weighted",0,1,0,"")*($D125-$C125)*24,0)</f>
        <v>64.480555570007368</v>
      </c>
      <c r="L125">
        <f>IF($B125="SUPG",_xll.PIAdvCalcVal(L$1,$C125,$D125,"average (time-weighted)","time-weighted",0,1,0,"")*($D125-$C125)*24,0)</f>
        <v>0</v>
      </c>
      <c r="M125">
        <f>IF($B125="SUPL",_xll.PIAdvCalcVal(M$1,$C125,$D125,"average (time-weighted)","time-weighted",0,1,0,"")*($D125-$C125)*24,0)</f>
        <v>0</v>
      </c>
      <c r="N125" s="6">
        <f>I125-SUM(K125:M125)</f>
        <v>-1.4451813967752969E-8</v>
      </c>
    </row>
    <row r="126" spans="1:14" x14ac:dyDescent="0.25">
      <c r="A126" s="1">
        <v>88</v>
      </c>
      <c r="B126" s="1" t="s">
        <v>8</v>
      </c>
      <c r="C126" s="2">
        <v>44239.545162037037</v>
      </c>
      <c r="D126" s="3">
        <f t="shared" si="1"/>
        <v>44239.565439814818</v>
      </c>
      <c r="E126">
        <v>142.4143835616438</v>
      </c>
      <c r="F126">
        <v>1752</v>
      </c>
      <c r="G126">
        <v>1752</v>
      </c>
      <c r="H126">
        <v>818</v>
      </c>
      <c r="I126">
        <v>69.308333333333337</v>
      </c>
      <c r="K126">
        <f>IF($B126="SPIN",_xll.PIAdvCalcVal(K$1,$C126,$D126,"average (time-weighted)","time-weighted",0,1,0,"")*($D126-$C126)*24,0)</f>
        <v>69.308333345380888</v>
      </c>
      <c r="L126">
        <f>IF($B126="SUPG",_xll.PIAdvCalcVal(L$1,$C126,$D126,"average (time-weighted)","time-weighted",0,1,0,"")*($D126-$C126)*24,0)</f>
        <v>0</v>
      </c>
      <c r="M126">
        <f>IF($B126="SUPL",_xll.PIAdvCalcVal(M$1,$C126,$D126,"average (time-weighted)","time-weighted",0,1,0,"")*($D126-$C126)*24,0)</f>
        <v>0</v>
      </c>
      <c r="N126" s="6">
        <f>I126-SUM(K126:M126)</f>
        <v>-1.2047550512761518E-8</v>
      </c>
    </row>
    <row r="127" spans="1:14" x14ac:dyDescent="0.25">
      <c r="A127" s="1">
        <v>89</v>
      </c>
      <c r="B127" s="1" t="s">
        <v>8</v>
      </c>
      <c r="C127" s="2">
        <v>44239.697893518518</v>
      </c>
      <c r="D127" s="3">
        <f t="shared" si="1"/>
        <v>44239.713819444441</v>
      </c>
      <c r="E127">
        <v>121.68604651162789</v>
      </c>
      <c r="F127">
        <v>1376</v>
      </c>
      <c r="G127">
        <v>1376</v>
      </c>
      <c r="H127">
        <v>1376</v>
      </c>
      <c r="I127">
        <v>46.511111111111113</v>
      </c>
      <c r="K127">
        <f>IF($B127="SPIN",_xll.PIAdvCalcVal(K$1,$C127,$D127,"average (time-weighted)","time-weighted",0,1,0,"")*($D127-$C127)*24,0)</f>
        <v>46.511111104059538</v>
      </c>
      <c r="L127">
        <f>IF($B127="SUPG",_xll.PIAdvCalcVal(L$1,$C127,$D127,"average (time-weighted)","time-weighted",0,1,0,"")*($D127-$C127)*24,0)</f>
        <v>0</v>
      </c>
      <c r="M127">
        <f>IF($B127="SUPL",_xll.PIAdvCalcVal(M$1,$C127,$D127,"average (time-weighted)","time-weighted",0,1,0,"")*($D127-$C127)*24,0)</f>
        <v>0</v>
      </c>
      <c r="N127" s="6">
        <f>I127-SUM(K127:M127)</f>
        <v>7.0515753236577439E-9</v>
      </c>
    </row>
    <row r="128" spans="1:14" x14ac:dyDescent="0.25">
      <c r="A128" s="1">
        <v>90</v>
      </c>
      <c r="B128" s="1" t="s">
        <v>8</v>
      </c>
      <c r="C128" s="2">
        <v>44241.888055555559</v>
      </c>
      <c r="D128" s="3">
        <f t="shared" si="1"/>
        <v>44241.906064814815</v>
      </c>
      <c r="E128">
        <v>260.43316195372751</v>
      </c>
      <c r="F128">
        <v>1556</v>
      </c>
      <c r="G128">
        <v>1540</v>
      </c>
      <c r="H128">
        <v>816</v>
      </c>
      <c r="I128">
        <v>112.565</v>
      </c>
      <c r="K128">
        <f>IF($B128="SPIN",_xll.PIAdvCalcVal(K$1,$C128,$D128,"average (time-weighted)","time-weighted",0,1,0,"")*($D128-$C128)*24,0)</f>
        <v>112.56499998187633</v>
      </c>
      <c r="L128">
        <f>IF($B128="SUPG",_xll.PIAdvCalcVal(L$1,$C128,$D128,"average (time-weighted)","time-weighted",0,1,0,"")*($D128-$C128)*24,0)</f>
        <v>0</v>
      </c>
      <c r="M128">
        <f>IF($B128="SUPL",_xll.PIAdvCalcVal(M$1,$C128,$D128,"average (time-weighted)","time-weighted",0,1,0,"")*($D128-$C128)*24,0)</f>
        <v>0</v>
      </c>
      <c r="N128" s="6">
        <f>I128-SUM(K128:M128)</f>
        <v>1.8123671452485723E-8</v>
      </c>
    </row>
    <row r="129" spans="1:14" x14ac:dyDescent="0.25">
      <c r="A129" s="1">
        <v>90</v>
      </c>
      <c r="B129" s="1" t="s">
        <v>10</v>
      </c>
      <c r="C129" s="2">
        <v>44241.88821759259</v>
      </c>
      <c r="D129" s="3">
        <f t="shared" si="1"/>
        <v>44241.900601851848</v>
      </c>
      <c r="E129">
        <v>107.5308411214953</v>
      </c>
      <c r="F129">
        <v>1070</v>
      </c>
      <c r="G129">
        <v>1068</v>
      </c>
      <c r="H129">
        <v>816</v>
      </c>
      <c r="I129">
        <v>31.960555555555551</v>
      </c>
      <c r="K129">
        <f>IF($B129="SPIN",_xll.PIAdvCalcVal(K$1,$C129,$D129,"average (time-weighted)","time-weighted",0,1,0,"")*($D129-$C129)*24,0)</f>
        <v>0</v>
      </c>
      <c r="L129">
        <f>IF($B129="SUPG",_xll.PIAdvCalcVal(L$1,$C129,$D129,"average (time-weighted)","time-weighted",0,1,0,"")*($D129-$C129)*24,0)</f>
        <v>31.960555553330096</v>
      </c>
      <c r="M129">
        <f>IF($B129="SUPL",_xll.PIAdvCalcVal(M$1,$C129,$D129,"average (time-weighted)","time-weighted",0,1,0,"")*($D129-$C129)*24,0)</f>
        <v>0</v>
      </c>
      <c r="N129" s="6">
        <f>I129-SUM(K129:M129)</f>
        <v>2.2254553755374218E-9</v>
      </c>
    </row>
    <row r="130" spans="1:14" x14ac:dyDescent="0.25">
      <c r="A130" s="1">
        <v>91</v>
      </c>
      <c r="B130" s="1" t="s">
        <v>8</v>
      </c>
      <c r="C130" s="2">
        <v>44243.97724537037</v>
      </c>
      <c r="D130" s="3">
        <f t="shared" si="1"/>
        <v>44243.994421296295</v>
      </c>
      <c r="E130">
        <v>223.49056603773579</v>
      </c>
      <c r="F130">
        <v>1484</v>
      </c>
      <c r="G130">
        <v>1478</v>
      </c>
      <c r="H130">
        <v>572</v>
      </c>
      <c r="I130">
        <v>92.12777777777778</v>
      </c>
      <c r="K130">
        <f>IF($B130="SPIN",_xll.PIAdvCalcVal(K$1,$C130,$D130,"average (time-weighted)","time-weighted",0,1,0,"")*($D130-$C130)*24,0)</f>
        <v>92.127777771070981</v>
      </c>
      <c r="L130">
        <f>IF($B130="SUPG",_xll.PIAdvCalcVal(L$1,$C130,$D130,"average (time-weighted)","time-weighted",0,1,0,"")*($D130-$C130)*24,0)</f>
        <v>0</v>
      </c>
      <c r="M130">
        <f>IF($B130="SUPL",_xll.PIAdvCalcVal(M$1,$C130,$D130,"average (time-weighted)","time-weighted",0,1,0,"")*($D130-$C130)*24,0)</f>
        <v>0</v>
      </c>
      <c r="N130" s="6">
        <f>I130-SUM(K130:M130)</f>
        <v>6.7067986719848705E-9</v>
      </c>
    </row>
    <row r="131" spans="1:14" x14ac:dyDescent="0.25">
      <c r="A131" s="1">
        <v>92</v>
      </c>
      <c r="B131" s="1" t="s">
        <v>8</v>
      </c>
      <c r="C131" s="2">
        <v>44244.26222222222</v>
      </c>
      <c r="D131" s="3">
        <f t="shared" ref="D131:D194" si="2">C131+F131/24/60/60</f>
        <v>44244.282824074071</v>
      </c>
      <c r="E131">
        <v>141.06853932584269</v>
      </c>
      <c r="F131">
        <v>1780</v>
      </c>
      <c r="G131">
        <v>1774</v>
      </c>
      <c r="H131">
        <v>954.00000000000011</v>
      </c>
      <c r="I131">
        <v>69.750555555555579</v>
      </c>
      <c r="K131">
        <f>IF($B131="SPIN",_xll.PIAdvCalcVal(K$1,$C131,$D131,"average (time-weighted)","time-weighted",0,1,0,"")*($D131-$C131)*24,0)</f>
        <v>69.750555553000936</v>
      </c>
      <c r="L131">
        <f>IF($B131="SUPG",_xll.PIAdvCalcVal(L$1,$C131,$D131,"average (time-weighted)","time-weighted",0,1,0,"")*($D131-$C131)*24,0)</f>
        <v>0</v>
      </c>
      <c r="M131">
        <f>IF($B131="SUPL",_xll.PIAdvCalcVal(M$1,$C131,$D131,"average (time-weighted)","time-weighted",0,1,0,"")*($D131-$C131)*24,0)</f>
        <v>0</v>
      </c>
      <c r="N131" s="6">
        <f>I131-SUM(K131:M131)</f>
        <v>2.5546427195877186E-9</v>
      </c>
    </row>
    <row r="132" spans="1:14" x14ac:dyDescent="0.25">
      <c r="A132" s="1">
        <v>92</v>
      </c>
      <c r="B132" s="1" t="s">
        <v>10</v>
      </c>
      <c r="C132" s="2">
        <v>44244.262337962973</v>
      </c>
      <c r="D132" s="3">
        <f t="shared" si="2"/>
        <v>44244.282893518532</v>
      </c>
      <c r="E132">
        <v>125.0619369369369</v>
      </c>
      <c r="F132">
        <v>1776</v>
      </c>
      <c r="G132">
        <v>1776</v>
      </c>
      <c r="H132">
        <v>1776</v>
      </c>
      <c r="I132">
        <v>61.697222222222223</v>
      </c>
      <c r="K132">
        <f>IF($B132="SPIN",_xll.PIAdvCalcVal(K$1,$C132,$D132,"average (time-weighted)","time-weighted",0,1,0,"")*($D132-$C132)*24,0)</f>
        <v>0</v>
      </c>
      <c r="L132">
        <f>IF($B132="SUPG",_xll.PIAdvCalcVal(L$1,$C132,$D132,"average (time-weighted)","time-weighted",0,1,0,"")*($D132-$C132)*24,0)</f>
        <v>61.697222231151812</v>
      </c>
      <c r="M132">
        <f>IF($B132="SUPL",_xll.PIAdvCalcVal(M$1,$C132,$D132,"average (time-weighted)","time-weighted",0,1,0,"")*($D132-$C132)*24,0)</f>
        <v>0</v>
      </c>
      <c r="N132" s="6">
        <f>I132-SUM(K132:M132)</f>
        <v>-8.9295895122631919E-9</v>
      </c>
    </row>
    <row r="133" spans="1:14" x14ac:dyDescent="0.25">
      <c r="A133" s="1">
        <v>93</v>
      </c>
      <c r="B133" s="1" t="s">
        <v>8</v>
      </c>
      <c r="C133" s="2">
        <v>44248.884722222218</v>
      </c>
      <c r="D133" s="3">
        <f t="shared" si="2"/>
        <v>44248.912361111106</v>
      </c>
      <c r="E133">
        <v>194.88609715242879</v>
      </c>
      <c r="F133">
        <v>2388</v>
      </c>
      <c r="G133">
        <v>2372</v>
      </c>
      <c r="H133">
        <v>936.00000000000011</v>
      </c>
      <c r="I133">
        <v>129.2744444444445</v>
      </c>
      <c r="K133">
        <f>IF($B133="SPIN",_xll.PIAdvCalcVal(K$1,$C133,$D133,"average (time-weighted)","time-weighted",0,1,0,"")*($D133-$C133)*24,0)</f>
        <v>129.27444444383946</v>
      </c>
      <c r="L133">
        <f>IF($B133="SUPG",_xll.PIAdvCalcVal(L$1,$C133,$D133,"average (time-weighted)","time-weighted",0,1,0,"")*($D133-$C133)*24,0)</f>
        <v>0</v>
      </c>
      <c r="M133">
        <f>IF($B133="SUPL",_xll.PIAdvCalcVal(M$1,$C133,$D133,"average (time-weighted)","time-weighted",0,1,0,"")*($D133-$C133)*24,0)</f>
        <v>0</v>
      </c>
      <c r="N133" s="6">
        <f>I133-SUM(K133:M133)</f>
        <v>6.0504135035444051E-10</v>
      </c>
    </row>
    <row r="134" spans="1:14" x14ac:dyDescent="0.25">
      <c r="A134" s="1">
        <v>93</v>
      </c>
      <c r="B134" s="1" t="s">
        <v>10</v>
      </c>
      <c r="C134" s="2">
        <v>44248.884814814817</v>
      </c>
      <c r="D134" s="3">
        <f t="shared" si="2"/>
        <v>44248.918773148151</v>
      </c>
      <c r="E134">
        <v>180.6019086571234</v>
      </c>
      <c r="F134">
        <v>2934</v>
      </c>
      <c r="G134">
        <v>2924</v>
      </c>
      <c r="H134">
        <v>2306</v>
      </c>
      <c r="I134">
        <v>147.19055555555559</v>
      </c>
      <c r="K134">
        <f>IF($B134="SPIN",_xll.PIAdvCalcVal(K$1,$C134,$D134,"average (time-weighted)","time-weighted",0,1,0,"")*($D134-$C134)*24,0)</f>
        <v>0</v>
      </c>
      <c r="L134">
        <f>IF($B134="SUPG",_xll.PIAdvCalcVal(L$1,$C134,$D134,"average (time-weighted)","time-weighted",0,1,0,"")*($D134-$C134)*24,0)</f>
        <v>147.19055555597606</v>
      </c>
      <c r="M134">
        <f>IF($B134="SUPL",_xll.PIAdvCalcVal(M$1,$C134,$D134,"average (time-weighted)","time-weighted",0,1,0,"")*($D134-$C134)*24,0)</f>
        <v>0</v>
      </c>
      <c r="N134" s="6">
        <f>I134-SUM(K134:M134)</f>
        <v>-4.2047076931339689E-10</v>
      </c>
    </row>
    <row r="135" spans="1:14" x14ac:dyDescent="0.25">
      <c r="A135" s="1">
        <v>93</v>
      </c>
      <c r="B135" s="1" t="s">
        <v>9</v>
      </c>
      <c r="C135" s="2">
        <v>44248.884699074071</v>
      </c>
      <c r="D135" s="3">
        <f t="shared" si="2"/>
        <v>44248.919050925921</v>
      </c>
      <c r="E135">
        <v>128.02425876010781</v>
      </c>
      <c r="F135">
        <v>2968</v>
      </c>
      <c r="G135">
        <v>2962</v>
      </c>
      <c r="H135">
        <v>2914</v>
      </c>
      <c r="I135">
        <v>105.5488888888889</v>
      </c>
      <c r="K135">
        <f>IF($B135="SPIN",_xll.PIAdvCalcVal(K$1,$C135,$D135,"average (time-weighted)","time-weighted",0,1,0,"")*($D135-$C135)*24,0)</f>
        <v>0</v>
      </c>
      <c r="L135">
        <f>IF($B135="SUPG",_xll.PIAdvCalcVal(L$1,$C135,$D135,"average (time-weighted)","time-weighted",0,1,0,"")*($D135-$C135)*24,0)</f>
        <v>0</v>
      </c>
      <c r="M135">
        <f>IF($B135="SUPL",_xll.PIAdvCalcVal(M$1,$C135,$D135,"average (time-weighted)","time-weighted",0,1,0,"")*($D135-$C135)*24,0)</f>
        <v>105.54888888120504</v>
      </c>
      <c r="N135" s="6">
        <f>I135-SUM(K135:M135)</f>
        <v>7.683851777073869E-9</v>
      </c>
    </row>
    <row r="136" spans="1:14" x14ac:dyDescent="0.25">
      <c r="A136" s="1">
        <v>94</v>
      </c>
      <c r="B136" s="1" t="s">
        <v>8</v>
      </c>
      <c r="C136" s="2">
        <v>44249.451620370368</v>
      </c>
      <c r="D136" s="3">
        <f t="shared" si="2"/>
        <v>44249.453472222223</v>
      </c>
      <c r="E136">
        <v>80</v>
      </c>
      <c r="F136">
        <v>160</v>
      </c>
      <c r="G136">
        <v>160</v>
      </c>
      <c r="H136">
        <v>160</v>
      </c>
      <c r="I136">
        <v>3.5555555555555549</v>
      </c>
      <c r="K136">
        <f>IF($B136="SPIN",_xll.PIAdvCalcVal(K$1,$C136,$D136,"average (time-weighted)","time-weighted",0,1,0,"")*($D136-$C136)*24,0)</f>
        <v>3.5555555624887347</v>
      </c>
      <c r="L136">
        <f>IF($B136="SUPG",_xll.PIAdvCalcVal(L$1,$C136,$D136,"average (time-weighted)","time-weighted",0,1,0,"")*($D136-$C136)*24,0)</f>
        <v>0</v>
      </c>
      <c r="M136">
        <f>IF($B136="SUPL",_xll.PIAdvCalcVal(M$1,$C136,$D136,"average (time-weighted)","time-weighted",0,1,0,"")*($D136-$C136)*24,0)</f>
        <v>0</v>
      </c>
      <c r="N136" s="6">
        <f>I136-SUM(K136:M136)</f>
        <v>-6.9331798080440876E-9</v>
      </c>
    </row>
    <row r="137" spans="1:14" x14ac:dyDescent="0.25">
      <c r="A137" s="1">
        <v>95</v>
      </c>
      <c r="B137" s="1" t="s">
        <v>8</v>
      </c>
      <c r="C137" s="2">
        <v>44249.766504629632</v>
      </c>
      <c r="D137" s="3">
        <f t="shared" si="2"/>
        <v>44249.777708333335</v>
      </c>
      <c r="E137">
        <v>175.81818181818181</v>
      </c>
      <c r="F137">
        <v>968.00000000000011</v>
      </c>
      <c r="G137">
        <v>928.00000000000011</v>
      </c>
      <c r="H137">
        <v>334</v>
      </c>
      <c r="I137">
        <v>47.275555555555563</v>
      </c>
      <c r="K137">
        <f>IF($B137="SPIN",_xll.PIAdvCalcVal(K$1,$C137,$D137,"average (time-weighted)","time-weighted",0,1,0,"")*($D137-$C137)*24,0)</f>
        <v>47.275555554100052</v>
      </c>
      <c r="L137">
        <f>IF($B137="SUPG",_xll.PIAdvCalcVal(L$1,$C137,$D137,"average (time-weighted)","time-weighted",0,1,0,"")*($D137-$C137)*24,0)</f>
        <v>0</v>
      </c>
      <c r="M137">
        <f>IF($B137="SUPL",_xll.PIAdvCalcVal(M$1,$C137,$D137,"average (time-weighted)","time-weighted",0,1,0,"")*($D137-$C137)*24,0)</f>
        <v>0</v>
      </c>
      <c r="N137" s="6">
        <f>I137-SUM(K137:M137)</f>
        <v>1.4555112670677772E-9</v>
      </c>
    </row>
    <row r="138" spans="1:14" x14ac:dyDescent="0.25">
      <c r="A138" s="1">
        <v>95</v>
      </c>
      <c r="B138" s="1" t="s">
        <v>10</v>
      </c>
      <c r="C138" s="2">
        <v>44249.766504629632</v>
      </c>
      <c r="D138" s="3">
        <f t="shared" si="2"/>
        <v>44249.780486111114</v>
      </c>
      <c r="E138">
        <v>97.890728476821195</v>
      </c>
      <c r="F138">
        <v>1208</v>
      </c>
      <c r="G138">
        <v>1172</v>
      </c>
      <c r="H138">
        <v>450</v>
      </c>
      <c r="I138">
        <v>32.847777777777779</v>
      </c>
      <c r="K138">
        <f>IF($B138="SPIN",_xll.PIAdvCalcVal(K$1,$C138,$D138,"average (time-weighted)","time-weighted",0,1,0,"")*($D138-$C138)*24,0)</f>
        <v>0</v>
      </c>
      <c r="L138">
        <f>IF($B138="SUPG",_xll.PIAdvCalcVal(L$1,$C138,$D138,"average (time-weighted)","time-weighted",0,1,0,"")*($D138-$C138)*24,0)</f>
        <v>32.847777781145922</v>
      </c>
      <c r="M138">
        <f>IF($B138="SUPL",_xll.PIAdvCalcVal(M$1,$C138,$D138,"average (time-weighted)","time-weighted",0,1,0,"")*($D138-$C138)*24,0)</f>
        <v>0</v>
      </c>
      <c r="N138" s="6">
        <f>I138-SUM(K138:M138)</f>
        <v>-3.3681430977594573E-9</v>
      </c>
    </row>
    <row r="139" spans="1:14" x14ac:dyDescent="0.25">
      <c r="A139" s="1">
        <v>95</v>
      </c>
      <c r="B139" s="1" t="s">
        <v>9</v>
      </c>
      <c r="C139" s="2">
        <v>44249.766435185193</v>
      </c>
      <c r="D139" s="3">
        <f t="shared" si="2"/>
        <v>44249.771944444452</v>
      </c>
      <c r="E139">
        <v>136.17226890756299</v>
      </c>
      <c r="F139">
        <v>476.00000000000011</v>
      </c>
      <c r="G139">
        <v>470.00000000000011</v>
      </c>
      <c r="H139">
        <v>382</v>
      </c>
      <c r="I139">
        <v>18.004999999999999</v>
      </c>
      <c r="K139">
        <f>IF($B139="SPIN",_xll.PIAdvCalcVal(K$1,$C139,$D139,"average (time-weighted)","time-weighted",0,1,0,"")*($D139-$C139)*24,0)</f>
        <v>0</v>
      </c>
      <c r="L139">
        <f>IF($B139="SUPG",_xll.PIAdvCalcVal(L$1,$C139,$D139,"average (time-weighted)","time-weighted",0,1,0,"")*($D139-$C139)*24,0)</f>
        <v>0</v>
      </c>
      <c r="M139">
        <f>IF($B139="SUPL",_xll.PIAdvCalcVal(M$1,$C139,$D139,"average (time-weighted)","time-weighted",0,1,0,"")*($D139-$C139)*24,0)</f>
        <v>18.005000000035228</v>
      </c>
      <c r="N139" s="6">
        <f>I139-SUM(K139:M139)</f>
        <v>-3.5228708838985767E-11</v>
      </c>
    </row>
    <row r="140" spans="1:14" x14ac:dyDescent="0.25">
      <c r="A140" s="1">
        <v>96</v>
      </c>
      <c r="B140" s="1" t="s">
        <v>8</v>
      </c>
      <c r="C140" s="2">
        <v>44250.024259259262</v>
      </c>
      <c r="D140" s="3">
        <f t="shared" si="2"/>
        <v>44250.032060185185</v>
      </c>
      <c r="E140">
        <v>51.379821958456972</v>
      </c>
      <c r="F140">
        <v>674</v>
      </c>
      <c r="G140">
        <v>672</v>
      </c>
      <c r="H140">
        <v>614</v>
      </c>
      <c r="I140">
        <v>9.6194444444444436</v>
      </c>
      <c r="K140">
        <f>IF($B140="SPIN",_xll.PIAdvCalcVal(K$1,$C140,$D140,"average (time-weighted)","time-weighted",0,1,0,"")*($D140-$C140)*24,0)</f>
        <v>9.6194444411081541</v>
      </c>
      <c r="L140">
        <f>IF($B140="SUPG",_xll.PIAdvCalcVal(L$1,$C140,$D140,"average (time-weighted)","time-weighted",0,1,0,"")*($D140-$C140)*24,0)</f>
        <v>0</v>
      </c>
      <c r="M140">
        <f>IF($B140="SUPL",_xll.PIAdvCalcVal(M$1,$C140,$D140,"average (time-weighted)","time-weighted",0,1,0,"")*($D140-$C140)*24,0)</f>
        <v>0</v>
      </c>
      <c r="N140" s="6">
        <f>I140-SUM(K140:M140)</f>
        <v>3.336289466915332E-9</v>
      </c>
    </row>
    <row r="141" spans="1:14" x14ac:dyDescent="0.25">
      <c r="A141" s="1">
        <v>96</v>
      </c>
      <c r="B141" s="1" t="s">
        <v>10</v>
      </c>
      <c r="C141" s="2">
        <v>44250.023425925923</v>
      </c>
      <c r="D141" s="3">
        <f t="shared" si="2"/>
        <v>44250.031805555554</v>
      </c>
      <c r="E141">
        <v>50</v>
      </c>
      <c r="F141">
        <v>724</v>
      </c>
      <c r="G141">
        <v>724</v>
      </c>
      <c r="H141">
        <v>724</v>
      </c>
      <c r="I141">
        <v>10.055555555555561</v>
      </c>
      <c r="K141">
        <f>IF($B141="SPIN",_xll.PIAdvCalcVal(K$1,$C141,$D141,"average (time-weighted)","time-weighted",0,1,0,"")*($D141-$C141)*24,0)</f>
        <v>0</v>
      </c>
      <c r="L141">
        <f>IF($B141="SUPG",_xll.PIAdvCalcVal(L$1,$C141,$D141,"average (time-weighted)","time-weighted",0,1,0,"")*($D141-$C141)*24,0)</f>
        <v>10.055555557482876</v>
      </c>
      <c r="M141">
        <f>IF($B141="SUPL",_xll.PIAdvCalcVal(M$1,$C141,$D141,"average (time-weighted)","time-weighted",0,1,0,"")*($D141-$C141)*24,0)</f>
        <v>0</v>
      </c>
      <c r="N141" s="6">
        <f>I141-SUM(K141:M141)</f>
        <v>-1.9273151963261625E-9</v>
      </c>
    </row>
    <row r="142" spans="1:14" x14ac:dyDescent="0.25">
      <c r="A142" s="1">
        <v>97</v>
      </c>
      <c r="B142" s="1" t="s">
        <v>8</v>
      </c>
      <c r="C142" s="2">
        <v>44250.096250000002</v>
      </c>
      <c r="D142" s="3">
        <f t="shared" si="2"/>
        <v>44250.101342592592</v>
      </c>
      <c r="E142">
        <v>46</v>
      </c>
      <c r="F142">
        <v>440</v>
      </c>
      <c r="G142">
        <v>440</v>
      </c>
      <c r="H142">
        <v>440</v>
      </c>
      <c r="I142">
        <v>5.6222222222222218</v>
      </c>
      <c r="K142">
        <f>IF($B142="SPIN",_xll.PIAdvCalcVal(K$1,$C142,$D142,"average (time-weighted)","time-weighted",0,1,0,"")*($D142-$C142)*24,0)</f>
        <v>5.6222222191281617</v>
      </c>
      <c r="L142">
        <f>IF($B142="SUPG",_xll.PIAdvCalcVal(L$1,$C142,$D142,"average (time-weighted)","time-weighted",0,1,0,"")*($D142-$C142)*24,0)</f>
        <v>0</v>
      </c>
      <c r="M142">
        <f>IF($B142="SUPL",_xll.PIAdvCalcVal(M$1,$C142,$D142,"average (time-weighted)","time-weighted",0,1,0,"")*($D142-$C142)*24,0)</f>
        <v>0</v>
      </c>
      <c r="N142" s="6">
        <f>I142-SUM(K142:M142)</f>
        <v>3.0940601192241957E-9</v>
      </c>
    </row>
    <row r="143" spans="1:14" x14ac:dyDescent="0.25">
      <c r="A143" s="1">
        <v>97</v>
      </c>
      <c r="B143" s="1" t="s">
        <v>10</v>
      </c>
      <c r="C143" s="2">
        <v>44250.095925925933</v>
      </c>
      <c r="D143" s="3">
        <f t="shared" si="2"/>
        <v>44250.104606481487</v>
      </c>
      <c r="E143">
        <v>37.456000000000003</v>
      </c>
      <c r="F143">
        <v>750</v>
      </c>
      <c r="G143">
        <v>748</v>
      </c>
      <c r="H143">
        <v>736</v>
      </c>
      <c r="I143">
        <v>7.8033333333333346</v>
      </c>
      <c r="K143">
        <f>IF($B143="SPIN",_xll.PIAdvCalcVal(K$1,$C143,$D143,"average (time-weighted)","time-weighted",0,1,0,"")*($D143-$C143)*24,0)</f>
        <v>0</v>
      </c>
      <c r="L143">
        <f>IF($B143="SUPG",_xll.PIAdvCalcVal(L$1,$C143,$D143,"average (time-weighted)","time-weighted",0,1,0,"")*($D143-$C143)*24,0)</f>
        <v>7.8033333326065915</v>
      </c>
      <c r="M143">
        <f>IF($B143="SUPL",_xll.PIAdvCalcVal(M$1,$C143,$D143,"average (time-weighted)","time-weighted",0,1,0,"")*($D143-$C143)*24,0)</f>
        <v>0</v>
      </c>
      <c r="N143" s="6">
        <f>I143-SUM(K143:M143)</f>
        <v>7.2674311013543047E-10</v>
      </c>
    </row>
    <row r="144" spans="1:14" x14ac:dyDescent="0.25">
      <c r="A144" s="1">
        <v>98</v>
      </c>
      <c r="B144" s="1" t="s">
        <v>8</v>
      </c>
      <c r="C144" s="2">
        <v>44251.887337962973</v>
      </c>
      <c r="D144" s="3">
        <f t="shared" si="2"/>
        <v>44251.902384259272</v>
      </c>
      <c r="E144">
        <v>83.461538461538467</v>
      </c>
      <c r="F144">
        <v>1300</v>
      </c>
      <c r="G144">
        <v>1300</v>
      </c>
      <c r="H144">
        <v>1130</v>
      </c>
      <c r="I144">
        <v>30.138888888888889</v>
      </c>
      <c r="K144">
        <f>IF($B144="SPIN",_xll.PIAdvCalcVal(K$1,$C144,$D144,"average (time-weighted)","time-weighted",0,1,0,"")*($D144-$C144)*24,0)</f>
        <v>30.138888894826572</v>
      </c>
      <c r="L144">
        <f>IF($B144="SUPG",_xll.PIAdvCalcVal(L$1,$C144,$D144,"average (time-weighted)","time-weighted",0,1,0,"")*($D144-$C144)*24,0)</f>
        <v>0</v>
      </c>
      <c r="M144">
        <f>IF($B144="SUPL",_xll.PIAdvCalcVal(M$1,$C144,$D144,"average (time-weighted)","time-weighted",0,1,0,"")*($D144-$C144)*24,0)</f>
        <v>0</v>
      </c>
      <c r="N144" s="6">
        <f>I144-SUM(K144:M144)</f>
        <v>-5.9376823458023864E-9</v>
      </c>
    </row>
    <row r="145" spans="1:14" x14ac:dyDescent="0.25">
      <c r="A145" s="1">
        <v>99</v>
      </c>
      <c r="B145" s="1" t="s">
        <v>8</v>
      </c>
      <c r="C145" s="2">
        <v>44257.595555555563</v>
      </c>
      <c r="D145" s="3">
        <f t="shared" si="2"/>
        <v>44257.612013888895</v>
      </c>
      <c r="E145">
        <v>129.4331926863573</v>
      </c>
      <c r="F145">
        <v>1422</v>
      </c>
      <c r="G145">
        <v>1420</v>
      </c>
      <c r="H145">
        <v>1012</v>
      </c>
      <c r="I145">
        <v>51.126111111111122</v>
      </c>
      <c r="K145">
        <f>IF($B145="SPIN",_xll.PIAdvCalcVal(K$1,$C145,$D145,"average (time-weighted)","time-weighted",0,1,0,"")*($D145-$C145)*24,0)</f>
        <v>51.126111105987988</v>
      </c>
      <c r="L145">
        <f>IF($B145="SUPG",_xll.PIAdvCalcVal(L$1,$C145,$D145,"average (time-weighted)","time-weighted",0,1,0,"")*($D145-$C145)*24,0)</f>
        <v>0</v>
      </c>
      <c r="M145">
        <f>IF($B145="SUPL",_xll.PIAdvCalcVal(M$1,$C145,$D145,"average (time-weighted)","time-weighted",0,1,0,"")*($D145-$C145)*24,0)</f>
        <v>0</v>
      </c>
      <c r="N145" s="6">
        <f>I145-SUM(K145:M145)</f>
        <v>5.1231339170954016E-9</v>
      </c>
    </row>
    <row r="146" spans="1:14" x14ac:dyDescent="0.25">
      <c r="A146" s="1">
        <v>100</v>
      </c>
      <c r="B146" s="1" t="s">
        <v>8</v>
      </c>
      <c r="C146" s="2">
        <v>44258.653194444443</v>
      </c>
      <c r="D146" s="3">
        <f t="shared" si="2"/>
        <v>44258.661481481482</v>
      </c>
      <c r="E146">
        <v>183.93296089385481</v>
      </c>
      <c r="F146">
        <v>716</v>
      </c>
      <c r="G146">
        <v>716</v>
      </c>
      <c r="H146">
        <v>238</v>
      </c>
      <c r="I146">
        <v>36.582222222222221</v>
      </c>
      <c r="K146">
        <f>IF($B146="SPIN",_xll.PIAdvCalcVal(K$1,$C146,$D146,"average (time-weighted)","time-weighted",0,1,0,"")*($D146-$C146)*24,0)</f>
        <v>36.582222230121097</v>
      </c>
      <c r="L146">
        <f>IF($B146="SUPG",_xll.PIAdvCalcVal(L$1,$C146,$D146,"average (time-weighted)","time-weighted",0,1,0,"")*($D146-$C146)*24,0)</f>
        <v>0</v>
      </c>
      <c r="M146">
        <f>IF($B146="SUPL",_xll.PIAdvCalcVal(M$1,$C146,$D146,"average (time-weighted)","time-weighted",0,1,0,"")*($D146-$C146)*24,0)</f>
        <v>0</v>
      </c>
      <c r="N146" s="6">
        <f>I146-SUM(K146:M146)</f>
        <v>-7.8988762197695905E-9</v>
      </c>
    </row>
    <row r="147" spans="1:14" x14ac:dyDescent="0.25">
      <c r="A147" s="1">
        <v>101</v>
      </c>
      <c r="B147" s="1" t="s">
        <v>8</v>
      </c>
      <c r="C147" s="2">
        <v>44260.348865740743</v>
      </c>
      <c r="D147" s="3">
        <f t="shared" si="2"/>
        <v>44260.386828703704</v>
      </c>
      <c r="E147">
        <v>161.17743902439031</v>
      </c>
      <c r="F147">
        <v>3280</v>
      </c>
      <c r="G147">
        <v>3268</v>
      </c>
      <c r="H147">
        <v>1618</v>
      </c>
      <c r="I147">
        <v>146.85055555555559</v>
      </c>
      <c r="K147">
        <f>IF($B147="SPIN",_xll.PIAdvCalcVal(K$1,$C147,$D147,"average (time-weighted)","time-weighted",0,1,0,"")*($D147-$C147)*24,0)</f>
        <v>146.85055554638228</v>
      </c>
      <c r="L147">
        <f>IF($B147="SUPG",_xll.PIAdvCalcVal(L$1,$C147,$D147,"average (time-weighted)","time-weighted",0,1,0,"")*($D147-$C147)*24,0)</f>
        <v>0</v>
      </c>
      <c r="M147">
        <f>IF($B147="SUPL",_xll.PIAdvCalcVal(M$1,$C147,$D147,"average (time-weighted)","time-weighted",0,1,0,"")*($D147-$C147)*24,0)</f>
        <v>0</v>
      </c>
      <c r="N147" s="6">
        <f>I147-SUM(K147:M147)</f>
        <v>9.1733056706289062E-9</v>
      </c>
    </row>
    <row r="148" spans="1:14" x14ac:dyDescent="0.25">
      <c r="A148" s="1">
        <v>101</v>
      </c>
      <c r="B148" s="1" t="s">
        <v>10</v>
      </c>
      <c r="C148" s="2">
        <v>44260.348865740743</v>
      </c>
      <c r="D148" s="3">
        <f t="shared" si="2"/>
        <v>44260.374328703707</v>
      </c>
      <c r="E148">
        <v>124.38272727272729</v>
      </c>
      <c r="F148">
        <v>2200</v>
      </c>
      <c r="G148">
        <v>2178</v>
      </c>
      <c r="H148">
        <v>1618</v>
      </c>
      <c r="I148">
        <v>76.01166666666667</v>
      </c>
      <c r="K148">
        <f>IF($B148="SPIN",_xll.PIAdvCalcVal(K$1,$C148,$D148,"average (time-weighted)","time-weighted",0,1,0,"")*($D148-$C148)*24,0)</f>
        <v>0</v>
      </c>
      <c r="L148">
        <f>IF($B148="SUPG",_xll.PIAdvCalcVal(L$1,$C148,$D148,"average (time-weighted)","time-weighted",0,1,0,"")*($D148-$C148)*24,0)</f>
        <v>76.011666668275552</v>
      </c>
      <c r="M148">
        <f>IF($B148="SUPL",_xll.PIAdvCalcVal(M$1,$C148,$D148,"average (time-weighted)","time-weighted",0,1,0,"")*($D148-$C148)*24,0)</f>
        <v>0</v>
      </c>
      <c r="N148" s="6">
        <f>I148-SUM(K148:M148)</f>
        <v>-1.6088819165815949E-9</v>
      </c>
    </row>
    <row r="149" spans="1:14" x14ac:dyDescent="0.25">
      <c r="A149" s="1">
        <v>101</v>
      </c>
      <c r="B149" s="1" t="s">
        <v>9</v>
      </c>
      <c r="C149" s="2">
        <v>44260.348912037043</v>
      </c>
      <c r="D149" s="3">
        <f t="shared" si="2"/>
        <v>44260.372708333336</v>
      </c>
      <c r="E149">
        <v>56.43287937743191</v>
      </c>
      <c r="F149">
        <v>2056</v>
      </c>
      <c r="G149">
        <v>2056</v>
      </c>
      <c r="H149">
        <v>1630</v>
      </c>
      <c r="I149">
        <v>32.229444444444447</v>
      </c>
      <c r="K149">
        <f>IF($B149="SPIN",_xll.PIAdvCalcVal(K$1,$C149,$D149,"average (time-weighted)","time-weighted",0,1,0,"")*($D149-$C149)*24,0)</f>
        <v>0</v>
      </c>
      <c r="L149">
        <f>IF($B149="SUPG",_xll.PIAdvCalcVal(L$1,$C149,$D149,"average (time-weighted)","time-weighted",0,1,0,"")*($D149-$C149)*24,0)</f>
        <v>0</v>
      </c>
      <c r="M149">
        <f>IF($B149="SUPL",_xll.PIAdvCalcVal(M$1,$C149,$D149,"average (time-weighted)","time-weighted",0,1,0,"")*($D149-$C149)*24,0)</f>
        <v>32.229444439787294</v>
      </c>
      <c r="N149" s="6">
        <f>I149-SUM(K149:M149)</f>
        <v>4.6571528855565703E-9</v>
      </c>
    </row>
    <row r="150" spans="1:14" x14ac:dyDescent="0.25">
      <c r="A150" s="1">
        <v>102</v>
      </c>
      <c r="B150" s="1" t="s">
        <v>8</v>
      </c>
      <c r="C150" s="2">
        <v>44265.52648148148</v>
      </c>
      <c r="D150" s="3">
        <f t="shared" si="2"/>
        <v>44265.535439814812</v>
      </c>
      <c r="E150">
        <v>80</v>
      </c>
      <c r="F150">
        <v>774</v>
      </c>
      <c r="G150">
        <v>774</v>
      </c>
      <c r="H150">
        <v>774</v>
      </c>
      <c r="I150">
        <v>17.2</v>
      </c>
      <c r="K150">
        <f>IF($B150="SPIN",_xll.PIAdvCalcVal(K$1,$C150,$D150,"average (time-weighted)","time-weighted",0,1,0,"")*($D150-$C150)*24,0)</f>
        <v>17.199999997392297</v>
      </c>
      <c r="L150">
        <f>IF($B150="SUPG",_xll.PIAdvCalcVal(L$1,$C150,$D150,"average (time-weighted)","time-weighted",0,1,0,"")*($D150-$C150)*24,0)</f>
        <v>0</v>
      </c>
      <c r="M150">
        <f>IF($B150="SUPL",_xll.PIAdvCalcVal(M$1,$C150,$D150,"average (time-weighted)","time-weighted",0,1,0,"")*($D150-$C150)*24,0)</f>
        <v>0</v>
      </c>
      <c r="N150" s="6">
        <f>I150-SUM(K150:M150)</f>
        <v>2.6077024983806041E-9</v>
      </c>
    </row>
    <row r="151" spans="1:14" x14ac:dyDescent="0.25">
      <c r="A151" s="1">
        <v>103</v>
      </c>
      <c r="B151" s="1" t="s">
        <v>8</v>
      </c>
      <c r="C151" s="2">
        <v>44269.665972222218</v>
      </c>
      <c r="D151" s="3">
        <f t="shared" si="2"/>
        <v>44269.672962962955</v>
      </c>
      <c r="E151">
        <v>178.68543046357621</v>
      </c>
      <c r="F151">
        <v>604</v>
      </c>
      <c r="G151">
        <v>594</v>
      </c>
      <c r="H151">
        <v>370</v>
      </c>
      <c r="I151">
        <v>29.979444444444439</v>
      </c>
      <c r="K151">
        <f>IF($B151="SPIN",_xll.PIAdvCalcVal(K$1,$C151,$D151,"average (time-weighted)","time-weighted",0,1,0,"")*($D151-$C151)*24,0)</f>
        <v>29.979444431917184</v>
      </c>
      <c r="L151">
        <f>IF($B151="SUPG",_xll.PIAdvCalcVal(L$1,$C151,$D151,"average (time-weighted)","time-weighted",0,1,0,"")*($D151-$C151)*24,0)</f>
        <v>0</v>
      </c>
      <c r="M151">
        <f>IF($B151="SUPL",_xll.PIAdvCalcVal(M$1,$C151,$D151,"average (time-weighted)","time-weighted",0,1,0,"")*($D151-$C151)*24,0)</f>
        <v>0</v>
      </c>
      <c r="N151" s="6">
        <f>I151-SUM(K151:M151)</f>
        <v>1.2527255677241556E-8</v>
      </c>
    </row>
    <row r="152" spans="1:14" x14ac:dyDescent="0.25">
      <c r="A152" s="1">
        <v>104</v>
      </c>
      <c r="B152" s="1" t="s">
        <v>8</v>
      </c>
      <c r="C152" s="2">
        <v>44271.04583333333</v>
      </c>
      <c r="D152" s="3">
        <f t="shared" si="2"/>
        <v>44271.059166666666</v>
      </c>
      <c r="E152">
        <v>144.34375</v>
      </c>
      <c r="F152">
        <v>1152</v>
      </c>
      <c r="G152">
        <v>1152</v>
      </c>
      <c r="H152">
        <v>1134</v>
      </c>
      <c r="I152">
        <v>46.19</v>
      </c>
      <c r="K152">
        <f>IF($B152="SPIN",_xll.PIAdvCalcVal(K$1,$C152,$D152,"average (time-weighted)","time-weighted",0,1,0,"")*($D152-$C152)*24,0)</f>
        <v>46.190000009410142</v>
      </c>
      <c r="L152">
        <f>IF($B152="SUPG",_xll.PIAdvCalcVal(L$1,$C152,$D152,"average (time-weighted)","time-weighted",0,1,0,"")*($D152-$C152)*24,0)</f>
        <v>0</v>
      </c>
      <c r="M152">
        <f>IF($B152="SUPL",_xll.PIAdvCalcVal(M$1,$C152,$D152,"average (time-weighted)","time-weighted",0,1,0,"")*($D152-$C152)*24,0)</f>
        <v>0</v>
      </c>
      <c r="N152" s="6">
        <f>I152-SUM(K152:M152)</f>
        <v>-9.4101437753124628E-9</v>
      </c>
    </row>
    <row r="153" spans="1:14" x14ac:dyDescent="0.25">
      <c r="A153" s="1">
        <v>105</v>
      </c>
      <c r="B153" s="1" t="s">
        <v>8</v>
      </c>
      <c r="C153" s="2">
        <v>44271.966898148137</v>
      </c>
      <c r="D153" s="3">
        <f t="shared" si="2"/>
        <v>44271.972499999989</v>
      </c>
      <c r="E153">
        <v>114.6074380165289</v>
      </c>
      <c r="F153">
        <v>484.00000000000011</v>
      </c>
      <c r="G153">
        <v>474.00000000000011</v>
      </c>
      <c r="H153">
        <v>266</v>
      </c>
      <c r="I153">
        <v>15.40833333333334</v>
      </c>
      <c r="K153">
        <f>IF($B153="SPIN",_xll.PIAdvCalcVal(K$1,$C153,$D153,"average (time-weighted)","time-weighted",0,1,0,"")*($D153-$C153)*24,0)</f>
        <v>15.40833333285895</v>
      </c>
      <c r="L153">
        <f>IF($B153="SUPG",_xll.PIAdvCalcVal(L$1,$C153,$D153,"average (time-weighted)","time-weighted",0,1,0,"")*($D153-$C153)*24,0)</f>
        <v>0</v>
      </c>
      <c r="M153">
        <f>IF($B153="SUPL",_xll.PIAdvCalcVal(M$1,$C153,$D153,"average (time-weighted)","time-weighted",0,1,0,"")*($D153-$C153)*24,0)</f>
        <v>0</v>
      </c>
      <c r="N153" s="6">
        <f>I153-SUM(K153:M153)</f>
        <v>4.7439030481655209E-10</v>
      </c>
    </row>
    <row r="154" spans="1:14" x14ac:dyDescent="0.25">
      <c r="A154" s="1">
        <v>106</v>
      </c>
      <c r="B154" s="1" t="s">
        <v>8</v>
      </c>
      <c r="C154" s="2">
        <v>44273.364976851852</v>
      </c>
      <c r="D154" s="3">
        <f t="shared" si="2"/>
        <v>44273.379837962966</v>
      </c>
      <c r="E154">
        <v>82.423676012461073</v>
      </c>
      <c r="F154">
        <v>1284</v>
      </c>
      <c r="G154">
        <v>1194</v>
      </c>
      <c r="H154">
        <v>468.00000000000011</v>
      </c>
      <c r="I154">
        <v>29.39777777777778</v>
      </c>
      <c r="K154">
        <f>IF($B154="SPIN",_xll.PIAdvCalcVal(K$1,$C154,$D154,"average (time-weighted)","time-weighted",0,1,0,"")*($D154-$C154)*24,0)</f>
        <v>29.397777784366607</v>
      </c>
      <c r="L154">
        <f>IF($B154="SUPG",_xll.PIAdvCalcVal(L$1,$C154,$D154,"average (time-weighted)","time-weighted",0,1,0,"")*($D154-$C154)*24,0)</f>
        <v>0</v>
      </c>
      <c r="M154">
        <f>IF($B154="SUPL",_xll.PIAdvCalcVal(M$1,$C154,$D154,"average (time-weighted)","time-weighted",0,1,0,"")*($D154-$C154)*24,0)</f>
        <v>0</v>
      </c>
      <c r="N154" s="6">
        <f>I154-SUM(K154:M154)</f>
        <v>-6.588827261566621E-9</v>
      </c>
    </row>
    <row r="155" spans="1:14" x14ac:dyDescent="0.25">
      <c r="A155" s="1">
        <v>106</v>
      </c>
      <c r="B155" s="1" t="s">
        <v>10</v>
      </c>
      <c r="C155" s="2">
        <v>44273.364976851852</v>
      </c>
      <c r="D155" s="3">
        <f t="shared" si="2"/>
        <v>44273.370439814811</v>
      </c>
      <c r="E155">
        <v>24.190677966101699</v>
      </c>
      <c r="F155">
        <v>472.00000000000011</v>
      </c>
      <c r="G155">
        <v>470.00000000000011</v>
      </c>
      <c r="H155">
        <v>384</v>
      </c>
      <c r="I155">
        <v>3.1716666666666669</v>
      </c>
      <c r="K155">
        <f>IF($B155="SPIN",_xll.PIAdvCalcVal(K$1,$C155,$D155,"average (time-weighted)","time-weighted",0,1,0,"")*($D155-$C155)*24,0)</f>
        <v>0</v>
      </c>
      <c r="L155">
        <f>IF($B155="SUPG",_xll.PIAdvCalcVal(L$1,$C155,$D155,"average (time-weighted)","time-weighted",0,1,0,"")*($D155-$C155)*24,0)</f>
        <v>3.171666664613995</v>
      </c>
      <c r="M155">
        <f>IF($B155="SUPL",_xll.PIAdvCalcVal(M$1,$C155,$D155,"average (time-weighted)","time-weighted",0,1,0,"")*($D155-$C155)*24,0)</f>
        <v>0</v>
      </c>
      <c r="N155" s="6">
        <f>I155-SUM(K155:M155)</f>
        <v>2.0526718103042185E-9</v>
      </c>
    </row>
    <row r="156" spans="1:14" x14ac:dyDescent="0.25">
      <c r="A156" s="1">
        <v>106</v>
      </c>
      <c r="B156" s="1" t="s">
        <v>9</v>
      </c>
      <c r="C156" s="2">
        <v>44273.365115740737</v>
      </c>
      <c r="D156" s="3">
        <f t="shared" si="2"/>
        <v>44273.370509259257</v>
      </c>
      <c r="E156">
        <v>17.841201716738201</v>
      </c>
      <c r="F156">
        <v>466.00000000000011</v>
      </c>
      <c r="G156">
        <v>466.00000000000011</v>
      </c>
      <c r="H156">
        <v>352</v>
      </c>
      <c r="I156">
        <v>2.3094444444444449</v>
      </c>
      <c r="K156">
        <f>IF($B156="SPIN",_xll.PIAdvCalcVal(K$1,$C156,$D156,"average (time-weighted)","time-weighted",0,1,0,"")*($D156-$C156)*24,0)</f>
        <v>0</v>
      </c>
      <c r="L156">
        <f>IF($B156="SUPG",_xll.PIAdvCalcVal(L$1,$C156,$D156,"average (time-weighted)","time-weighted",0,1,0,"")*($D156-$C156)*24,0)</f>
        <v>0</v>
      </c>
      <c r="M156">
        <f>IF($B156="SUPL",_xll.PIAdvCalcVal(M$1,$C156,$D156,"average (time-weighted)","time-weighted",0,1,0,"")*($D156-$C156)*24,0)</f>
        <v>2.3094444453260108</v>
      </c>
      <c r="N156" s="6">
        <f>I156-SUM(K156:M156)</f>
        <v>-8.815659313654578E-10</v>
      </c>
    </row>
    <row r="157" spans="1:14" x14ac:dyDescent="0.25">
      <c r="A157" s="1">
        <v>107</v>
      </c>
      <c r="B157" s="1" t="s">
        <v>8</v>
      </c>
      <c r="C157" s="2">
        <v>44273.581782407397</v>
      </c>
      <c r="D157" s="3">
        <f t="shared" si="2"/>
        <v>44273.606736111098</v>
      </c>
      <c r="E157">
        <v>5</v>
      </c>
      <c r="F157">
        <v>2156</v>
      </c>
      <c r="G157">
        <v>2156</v>
      </c>
      <c r="H157">
        <v>2156</v>
      </c>
      <c r="I157">
        <v>2.994444444444444</v>
      </c>
      <c r="K157">
        <f>IF($B157="SPIN",_xll.PIAdvCalcVal(K$1,$C157,$D157,"average (time-weighted)","time-weighted",0,1,0,"")*($D157-$C157)*24,0)</f>
        <v>2.9944444441935048</v>
      </c>
      <c r="L157">
        <f>IF($B157="SUPG",_xll.PIAdvCalcVal(L$1,$C157,$D157,"average (time-weighted)","time-weighted",0,1,0,"")*($D157-$C157)*24,0)</f>
        <v>0</v>
      </c>
      <c r="M157">
        <f>IF($B157="SUPL",_xll.PIAdvCalcVal(M$1,$C157,$D157,"average (time-weighted)","time-weighted",0,1,0,"")*($D157-$C157)*24,0)</f>
        <v>0</v>
      </c>
      <c r="N157" s="6">
        <f>I157-SUM(K157:M157)</f>
        <v>2.5093926936392563E-10</v>
      </c>
    </row>
    <row r="158" spans="1:14" x14ac:dyDescent="0.25">
      <c r="A158" s="1">
        <v>107</v>
      </c>
      <c r="B158" s="1" t="s">
        <v>10</v>
      </c>
      <c r="C158" s="2">
        <v>44273.576666666668</v>
      </c>
      <c r="D158" s="3">
        <f t="shared" si="2"/>
        <v>44273.614444444444</v>
      </c>
      <c r="E158">
        <v>156.2855392156863</v>
      </c>
      <c r="F158">
        <v>3264</v>
      </c>
      <c r="G158">
        <v>3264</v>
      </c>
      <c r="H158">
        <v>2586</v>
      </c>
      <c r="I158">
        <v>141.69888888888889</v>
      </c>
      <c r="K158">
        <f>IF($B158="SPIN",_xll.PIAdvCalcVal(K$1,$C158,$D158,"average (time-weighted)","time-weighted",0,1,0,"")*($D158-$C158)*24,0)</f>
        <v>0</v>
      </c>
      <c r="L158">
        <f>IF($B158="SUPG",_xll.PIAdvCalcVal(L$1,$C158,$D158,"average (time-weighted)","time-weighted",0,1,0,"")*($D158-$C158)*24,0)</f>
        <v>141.69888888136867</v>
      </c>
      <c r="M158">
        <f>IF($B158="SUPL",_xll.PIAdvCalcVal(M$1,$C158,$D158,"average (time-weighted)","time-weighted",0,1,0,"")*($D158-$C158)*24,0)</f>
        <v>0</v>
      </c>
      <c r="N158" s="6">
        <f>I158-SUM(K158:M158)</f>
        <v>7.5202137850283179E-9</v>
      </c>
    </row>
    <row r="159" spans="1:14" x14ac:dyDescent="0.25">
      <c r="A159" s="1">
        <v>107</v>
      </c>
      <c r="B159" s="1" t="s">
        <v>9</v>
      </c>
      <c r="C159" s="2">
        <v>44273.576666666668</v>
      </c>
      <c r="D159" s="3">
        <f t="shared" si="2"/>
        <v>44273.609444444446</v>
      </c>
      <c r="E159">
        <v>41.314971751412429</v>
      </c>
      <c r="F159">
        <v>2832</v>
      </c>
      <c r="G159">
        <v>2832</v>
      </c>
      <c r="H159">
        <v>2206</v>
      </c>
      <c r="I159">
        <v>32.501111111111108</v>
      </c>
      <c r="K159">
        <f>IF($B159="SPIN",_xll.PIAdvCalcVal(K$1,$C159,$D159,"average (time-weighted)","time-weighted",0,1,0,"")*($D159-$C159)*24,0)</f>
        <v>0</v>
      </c>
      <c r="L159">
        <f>IF($B159="SUPG",_xll.PIAdvCalcVal(L$1,$C159,$D159,"average (time-weighted)","time-weighted",0,1,0,"")*($D159-$C159)*24,0)</f>
        <v>0</v>
      </c>
      <c r="M159">
        <f>IF($B159="SUPL",_xll.PIAdvCalcVal(M$1,$C159,$D159,"average (time-weighted)","time-weighted",0,1,0,"")*($D159-$C159)*24,0)</f>
        <v>32.501111111720341</v>
      </c>
      <c r="N159" s="6">
        <f>I159-SUM(K159:M159)</f>
        <v>-6.092335524954251E-10</v>
      </c>
    </row>
    <row r="160" spans="1:14" x14ac:dyDescent="0.25">
      <c r="A160" s="1">
        <v>108</v>
      </c>
      <c r="B160" s="1" t="s">
        <v>8</v>
      </c>
      <c r="C160" s="2">
        <v>44277.752453703702</v>
      </c>
      <c r="D160" s="3">
        <f t="shared" si="2"/>
        <v>44277.789421296293</v>
      </c>
      <c r="E160">
        <v>157.8804007514089</v>
      </c>
      <c r="F160">
        <v>3194</v>
      </c>
      <c r="G160">
        <v>3184</v>
      </c>
      <c r="H160">
        <v>360</v>
      </c>
      <c r="I160">
        <v>140.07499999999999</v>
      </c>
      <c r="K160">
        <f>IF($B160="SPIN",_xll.PIAdvCalcVal(K$1,$C160,$D160,"average (time-weighted)","time-weighted",0,1,0,"")*($D160-$C160)*24,0)</f>
        <v>140.0749999915862</v>
      </c>
      <c r="L160">
        <f>IF($B160="SUPG",_xll.PIAdvCalcVal(L$1,$C160,$D160,"average (time-weighted)","time-weighted",0,1,0,"")*($D160-$C160)*24,0)</f>
        <v>0</v>
      </c>
      <c r="M160">
        <f>IF($B160="SUPL",_xll.PIAdvCalcVal(M$1,$C160,$D160,"average (time-weighted)","time-weighted",0,1,0,"")*($D160-$C160)*24,0)</f>
        <v>0</v>
      </c>
      <c r="N160" s="6">
        <f>I160-SUM(K160:M160)</f>
        <v>8.4137923295202199E-9</v>
      </c>
    </row>
    <row r="161" spans="1:14" x14ac:dyDescent="0.25">
      <c r="A161" s="1">
        <v>108</v>
      </c>
      <c r="B161" s="1" t="s">
        <v>10</v>
      </c>
      <c r="C161" s="2">
        <v>44277.752476851849</v>
      </c>
      <c r="D161" s="3">
        <f t="shared" si="2"/>
        <v>44277.77581018518</v>
      </c>
      <c r="E161">
        <v>105.1269841269841</v>
      </c>
      <c r="F161">
        <v>2016</v>
      </c>
      <c r="G161">
        <v>2010</v>
      </c>
      <c r="H161">
        <v>360</v>
      </c>
      <c r="I161">
        <v>58.871111111111119</v>
      </c>
      <c r="K161">
        <f>IF($B161="SPIN",_xll.PIAdvCalcVal(K$1,$C161,$D161,"average (time-weighted)","time-weighted",0,1,0,"")*($D161-$C161)*24,0)</f>
        <v>0</v>
      </c>
      <c r="L161">
        <f>IF($B161="SUPG",_xll.PIAdvCalcVal(L$1,$C161,$D161,"average (time-weighted)","time-weighted",0,1,0,"")*($D161-$C161)*24,0)</f>
        <v>58.871111104747143</v>
      </c>
      <c r="M161">
        <f>IF($B161="SUPL",_xll.PIAdvCalcVal(M$1,$C161,$D161,"average (time-weighted)","time-weighted",0,1,0,"")*($D161-$C161)*24,0)</f>
        <v>0</v>
      </c>
      <c r="N161" s="6">
        <f>I161-SUM(K161:M161)</f>
        <v>6.3639760128353373E-9</v>
      </c>
    </row>
    <row r="162" spans="1:14" x14ac:dyDescent="0.25">
      <c r="A162" s="1">
        <v>108</v>
      </c>
      <c r="B162" s="1" t="s">
        <v>9</v>
      </c>
      <c r="C162" s="2">
        <v>44277.752384259264</v>
      </c>
      <c r="D162" s="3">
        <f t="shared" si="2"/>
        <v>44277.775254629632</v>
      </c>
      <c r="E162">
        <v>107.7611336032389</v>
      </c>
      <c r="F162">
        <v>1976</v>
      </c>
      <c r="G162">
        <v>1966</v>
      </c>
      <c r="H162">
        <v>1918</v>
      </c>
      <c r="I162">
        <v>59.148888888888898</v>
      </c>
      <c r="K162">
        <f>IF($B162="SPIN",_xll.PIAdvCalcVal(K$1,$C162,$D162,"average (time-weighted)","time-weighted",0,1,0,"")*($D162-$C162)*24,0)</f>
        <v>0</v>
      </c>
      <c r="L162">
        <f>IF($B162="SUPG",_xll.PIAdvCalcVal(L$1,$C162,$D162,"average (time-weighted)","time-weighted",0,1,0,"")*($D162-$C162)*24,0)</f>
        <v>0</v>
      </c>
      <c r="M162">
        <f>IF($B162="SUPL",_xll.PIAdvCalcVal(M$1,$C162,$D162,"average (time-weighted)","time-weighted",0,1,0,"")*($D162-$C162)*24,0)</f>
        <v>59.148888884735079</v>
      </c>
      <c r="N162" s="6">
        <f>I162-SUM(K162:M162)</f>
        <v>4.1538186223988305E-9</v>
      </c>
    </row>
    <row r="163" spans="1:14" x14ac:dyDescent="0.25">
      <c r="A163" s="1">
        <v>109</v>
      </c>
      <c r="B163" s="1" t="s">
        <v>8</v>
      </c>
      <c r="C163" s="2">
        <v>44283.701921296299</v>
      </c>
      <c r="D163" s="3">
        <f t="shared" si="2"/>
        <v>44283.728842592594</v>
      </c>
      <c r="E163">
        <v>160.88306104901119</v>
      </c>
      <c r="F163">
        <v>2326</v>
      </c>
      <c r="G163">
        <v>2312</v>
      </c>
      <c r="H163">
        <v>666</v>
      </c>
      <c r="I163">
        <v>103.9483333333333</v>
      </c>
      <c r="K163">
        <f>IF($B163="SPIN",_xll.PIAdvCalcVal(K$1,$C163,$D163,"average (time-weighted)","time-weighted",0,1,0,"")*($D163-$C163)*24,0)</f>
        <v>103.90388888685035</v>
      </c>
      <c r="L163">
        <f>IF($B163="SUPG",_xll.PIAdvCalcVal(L$1,$C163,$D163,"average (time-weighted)","time-weighted",0,1,0,"")*($D163-$C163)*24,0)</f>
        <v>0</v>
      </c>
      <c r="M163">
        <f>IF($B163="SUPL",_xll.PIAdvCalcVal(M$1,$C163,$D163,"average (time-weighted)","time-weighted",0,1,0,"")*($D163-$C163)*24,0)</f>
        <v>0</v>
      </c>
      <c r="N163" s="6">
        <f>I163-SUM(K163:M163)</f>
        <v>4.4444446482941657E-2</v>
      </c>
    </row>
    <row r="164" spans="1:14" x14ac:dyDescent="0.25">
      <c r="A164" s="1">
        <v>109</v>
      </c>
      <c r="B164" s="1" t="s">
        <v>10</v>
      </c>
      <c r="C164" s="2">
        <v>44283.701921296299</v>
      </c>
      <c r="D164" s="3">
        <f t="shared" si="2"/>
        <v>44283.72152777778</v>
      </c>
      <c r="E164">
        <v>134.76741440377799</v>
      </c>
      <c r="F164">
        <v>1694</v>
      </c>
      <c r="G164">
        <v>1680</v>
      </c>
      <c r="H164">
        <v>938.00000000000011</v>
      </c>
      <c r="I164">
        <v>63.415555555555557</v>
      </c>
      <c r="K164">
        <f>IF($B164="SPIN",_xll.PIAdvCalcVal(K$1,$C164,$D164,"average (time-weighted)","time-weighted",0,1,0,"")*($D164-$C164)*24,0)</f>
        <v>0</v>
      </c>
      <c r="L164">
        <f>IF($B164="SUPG",_xll.PIAdvCalcVal(L$1,$C164,$D164,"average (time-weighted)","time-weighted",0,1,0,"")*($D164-$C164)*24,0)</f>
        <v>63.359999998049304</v>
      </c>
      <c r="M164">
        <f>IF($B164="SUPL",_xll.PIAdvCalcVal(M$1,$C164,$D164,"average (time-weighted)","time-weighted",0,1,0,"")*($D164-$C164)*24,0)</f>
        <v>0</v>
      </c>
      <c r="N164" s="6">
        <f>I164-SUM(K164:M164)</f>
        <v>5.555555750625274E-2</v>
      </c>
    </row>
    <row r="165" spans="1:14" x14ac:dyDescent="0.25">
      <c r="A165" s="1">
        <v>109</v>
      </c>
      <c r="B165" s="1" t="s">
        <v>9</v>
      </c>
      <c r="C165" s="2">
        <v>44283.701874999999</v>
      </c>
      <c r="D165" s="3">
        <f t="shared" si="2"/>
        <v>44283.71539351852</v>
      </c>
      <c r="E165">
        <v>103.9195205479452</v>
      </c>
      <c r="F165">
        <v>1168</v>
      </c>
      <c r="G165">
        <v>1168</v>
      </c>
      <c r="H165">
        <v>1074</v>
      </c>
      <c r="I165">
        <v>33.716111111111111</v>
      </c>
      <c r="K165">
        <f>IF($B165="SPIN",_xll.PIAdvCalcVal(K$1,$C165,$D165,"average (time-weighted)","time-weighted",0,1,0,"")*($D165-$C165)*24,0)</f>
        <v>0</v>
      </c>
      <c r="L165">
        <f>IF($B165="SUPG",_xll.PIAdvCalcVal(L$1,$C165,$D165,"average (time-weighted)","time-weighted",0,1,0,"")*($D165-$C165)*24,0)</f>
        <v>0</v>
      </c>
      <c r="M165">
        <f>IF($B165="SUPL",_xll.PIAdvCalcVal(M$1,$C165,$D165,"average (time-weighted)","time-weighted",0,1,0,"")*($D165-$C165)*24,0)</f>
        <v>33.716111116971838</v>
      </c>
      <c r="N165" s="6">
        <f>I165-SUM(K165:M165)</f>
        <v>-5.8607270148058888E-9</v>
      </c>
    </row>
    <row r="166" spans="1:14" x14ac:dyDescent="0.25">
      <c r="A166" s="1">
        <v>110</v>
      </c>
      <c r="B166" s="1" t="s">
        <v>8</v>
      </c>
      <c r="C166" s="2">
        <v>44283.965879629628</v>
      </c>
      <c r="D166" s="3">
        <f t="shared" si="2"/>
        <v>44283.976990740739</v>
      </c>
      <c r="E166">
        <v>206.4354166666667</v>
      </c>
      <c r="F166">
        <v>960.00000000000011</v>
      </c>
      <c r="G166">
        <v>948.00000000000011</v>
      </c>
      <c r="H166">
        <v>774</v>
      </c>
      <c r="I166">
        <v>55.049444444444447</v>
      </c>
      <c r="K166">
        <f>IF($B166="SPIN",_xll.PIAdvCalcVal(K$1,$C166,$D166,"average (time-weighted)","time-weighted",0,1,0,"")*($D166-$C166)*24,0)</f>
        <v>55.049444443643374</v>
      </c>
      <c r="L166">
        <f>IF($B166="SUPG",_xll.PIAdvCalcVal(L$1,$C166,$D166,"average (time-weighted)","time-weighted",0,1,0,"")*($D166-$C166)*24,0)</f>
        <v>0</v>
      </c>
      <c r="M166">
        <f>IF($B166="SUPL",_xll.PIAdvCalcVal(M$1,$C166,$D166,"average (time-weighted)","time-weighted",0,1,0,"")*($D166-$C166)*24,0)</f>
        <v>0</v>
      </c>
      <c r="N166" s="6">
        <f>I166-SUM(K166:M166)</f>
        <v>8.0107298572329455E-10</v>
      </c>
    </row>
    <row r="167" spans="1:14" x14ac:dyDescent="0.25">
      <c r="A167" s="1">
        <v>110</v>
      </c>
      <c r="B167" s="1" t="s">
        <v>10</v>
      </c>
      <c r="C167" s="2">
        <v>44283.96597222222</v>
      </c>
      <c r="D167" s="3">
        <f t="shared" si="2"/>
        <v>44283.975949074069</v>
      </c>
      <c r="E167">
        <v>131.83758700696049</v>
      </c>
      <c r="F167">
        <v>862</v>
      </c>
      <c r="G167">
        <v>856</v>
      </c>
      <c r="H167">
        <v>774</v>
      </c>
      <c r="I167">
        <v>31.567777777777771</v>
      </c>
      <c r="K167">
        <f>IF($B167="SPIN",_xll.PIAdvCalcVal(K$1,$C167,$D167,"average (time-weighted)","time-weighted",0,1,0,"")*($D167-$C167)*24,0)</f>
        <v>0</v>
      </c>
      <c r="L167">
        <f>IF($B167="SUPG",_xll.PIAdvCalcVal(L$1,$C167,$D167,"average (time-weighted)","time-weighted",0,1,0,"")*($D167-$C167)*24,0)</f>
        <v>31.567777767102449</v>
      </c>
      <c r="M167">
        <f>IF($B167="SUPL",_xll.PIAdvCalcVal(M$1,$C167,$D167,"average (time-weighted)","time-weighted",0,1,0,"")*($D167-$C167)*24,0)</f>
        <v>0</v>
      </c>
      <c r="N167" s="6">
        <f>I167-SUM(K167:M167)</f>
        <v>1.0675321959752182E-8</v>
      </c>
    </row>
    <row r="168" spans="1:14" x14ac:dyDescent="0.25">
      <c r="A168" s="1">
        <v>111</v>
      </c>
      <c r="B168" s="1" t="s">
        <v>8</v>
      </c>
      <c r="C168" s="2">
        <v>44290.902013888888</v>
      </c>
      <c r="D168" s="3">
        <f t="shared" si="2"/>
        <v>44290.935185185182</v>
      </c>
      <c r="E168">
        <v>229.49685973482201</v>
      </c>
      <c r="F168">
        <v>2866</v>
      </c>
      <c r="G168">
        <v>2860</v>
      </c>
      <c r="H168">
        <v>2220</v>
      </c>
      <c r="I168">
        <v>182.70500000000001</v>
      </c>
      <c r="K168">
        <f>IF($B168="SPIN",_xll.PIAdvCalcVal(K$1,$C168,$D168,"average (time-weighted)","time-weighted",0,1,0,"")*($D168-$C168)*24,0)</f>
        <v>182.7049999890757</v>
      </c>
      <c r="L168">
        <f>IF($B168="SUPG",_xll.PIAdvCalcVal(L$1,$C168,$D168,"average (time-weighted)","time-weighted",0,1,0,"")*($D168-$C168)*24,0)</f>
        <v>0</v>
      </c>
      <c r="M168">
        <f>IF($B168="SUPL",_xll.PIAdvCalcVal(M$1,$C168,$D168,"average (time-weighted)","time-weighted",0,1,0,"")*($D168-$C168)*24,0)</f>
        <v>0</v>
      </c>
      <c r="N168" s="6">
        <f>I168-SUM(K168:M168)</f>
        <v>1.0924310345217236E-8</v>
      </c>
    </row>
    <row r="169" spans="1:14" x14ac:dyDescent="0.25">
      <c r="A169" s="1">
        <v>111</v>
      </c>
      <c r="B169" s="1" t="s">
        <v>10</v>
      </c>
      <c r="C169" s="2">
        <v>44290.902037037027</v>
      </c>
      <c r="D169" s="3">
        <f t="shared" si="2"/>
        <v>44290.937060185177</v>
      </c>
      <c r="E169">
        <v>115.0568407138136</v>
      </c>
      <c r="F169">
        <v>3026</v>
      </c>
      <c r="G169">
        <v>3026</v>
      </c>
      <c r="H169">
        <v>2216</v>
      </c>
      <c r="I169">
        <v>96.711666666666673</v>
      </c>
      <c r="K169">
        <f>IF($B169="SPIN",_xll.PIAdvCalcVal(K$1,$C169,$D169,"average (time-weighted)","time-weighted",0,1,0,"")*($D169-$C169)*24,0)</f>
        <v>0</v>
      </c>
      <c r="L169">
        <f>IF($B169="SUPG",_xll.PIAdvCalcVal(L$1,$C169,$D169,"average (time-weighted)","time-weighted",0,1,0,"")*($D169-$C169)*24,0)</f>
        <v>96.711666671161225</v>
      </c>
      <c r="M169">
        <f>IF($B169="SUPL",_xll.PIAdvCalcVal(M$1,$C169,$D169,"average (time-weighted)","time-weighted",0,1,0,"")*($D169-$C169)*24,0)</f>
        <v>0</v>
      </c>
      <c r="N169" s="6">
        <f>I169-SUM(K169:M169)</f>
        <v>-4.4945522859052289E-9</v>
      </c>
    </row>
    <row r="170" spans="1:14" x14ac:dyDescent="0.25">
      <c r="A170" s="1">
        <v>111</v>
      </c>
      <c r="B170" s="1" t="s">
        <v>9</v>
      </c>
      <c r="C170" s="2">
        <v>44290.901967592603</v>
      </c>
      <c r="D170" s="3">
        <f t="shared" si="2"/>
        <v>44290.937013888899</v>
      </c>
      <c r="E170">
        <v>105.6169088507265</v>
      </c>
      <c r="F170">
        <v>3028</v>
      </c>
      <c r="G170">
        <v>3028</v>
      </c>
      <c r="H170">
        <v>2814</v>
      </c>
      <c r="I170">
        <v>88.835555555555558</v>
      </c>
      <c r="K170">
        <f>IF($B170="SPIN",_xll.PIAdvCalcVal(K$1,$C170,$D170,"average (time-weighted)","time-weighted",0,1,0,"")*($D170-$C170)*24,0)</f>
        <v>0</v>
      </c>
      <c r="L170">
        <f>IF($B170="SUPG",_xll.PIAdvCalcVal(L$1,$C170,$D170,"average (time-weighted)","time-weighted",0,1,0,"")*($D170-$C170)*24,0)</f>
        <v>0</v>
      </c>
      <c r="M170">
        <f>IF($B170="SUPL",_xll.PIAdvCalcVal(M$1,$C170,$D170,"average (time-weighted)","time-weighted",0,1,0,"")*($D170-$C170)*24,0)</f>
        <v>88.835555554954439</v>
      </c>
      <c r="N170" s="6">
        <f>I170-SUM(K170:M170)</f>
        <v>6.0111915445304476E-10</v>
      </c>
    </row>
    <row r="171" spans="1:14" x14ac:dyDescent="0.25">
      <c r="A171" s="1">
        <v>112</v>
      </c>
      <c r="B171" s="1" t="s">
        <v>8</v>
      </c>
      <c r="C171" s="2">
        <v>44292.606990740736</v>
      </c>
      <c r="D171" s="3">
        <f t="shared" si="2"/>
        <v>44292.616365740738</v>
      </c>
      <c r="E171">
        <v>166.14567901234571</v>
      </c>
      <c r="F171">
        <v>810</v>
      </c>
      <c r="G171">
        <v>808</v>
      </c>
      <c r="H171">
        <v>302</v>
      </c>
      <c r="I171">
        <v>37.382777777777783</v>
      </c>
      <c r="K171">
        <f>IF($B171="SPIN",_xll.PIAdvCalcVal(K$1,$C171,$D171,"average (time-weighted)","time-weighted",0,1,0,"")*($D171-$C171)*24,0)</f>
        <v>37.382777783580352</v>
      </c>
      <c r="L171">
        <f>IF($B171="SUPG",_xll.PIAdvCalcVal(L$1,$C171,$D171,"average (time-weighted)","time-weighted",0,1,0,"")*($D171-$C171)*24,0)</f>
        <v>0</v>
      </c>
      <c r="M171">
        <f>IF($B171="SUPL",_xll.PIAdvCalcVal(M$1,$C171,$D171,"average (time-weighted)","time-weighted",0,1,0,"")*($D171-$C171)*24,0)</f>
        <v>0</v>
      </c>
      <c r="N171" s="6">
        <f>I171-SUM(K171:M171)</f>
        <v>-5.8025690918839246E-9</v>
      </c>
    </row>
    <row r="172" spans="1:14" x14ac:dyDescent="0.25">
      <c r="A172" s="1">
        <v>112</v>
      </c>
      <c r="B172" s="1" t="s">
        <v>10</v>
      </c>
      <c r="C172" s="2">
        <v>44292.60696759259</v>
      </c>
      <c r="D172" s="3">
        <f t="shared" si="2"/>
        <v>44292.619722222218</v>
      </c>
      <c r="E172">
        <v>150.83121597096189</v>
      </c>
      <c r="F172">
        <v>1102</v>
      </c>
      <c r="G172">
        <v>1096</v>
      </c>
      <c r="H172">
        <v>704</v>
      </c>
      <c r="I172">
        <v>46.171111111111109</v>
      </c>
      <c r="K172">
        <f>IF($B172="SPIN",_xll.PIAdvCalcVal(K$1,$C172,$D172,"average (time-weighted)","time-weighted",0,1,0,"")*($D172-$C172)*24,0)</f>
        <v>0</v>
      </c>
      <c r="L172">
        <f>IF($B172="SUPG",_xll.PIAdvCalcVal(L$1,$C172,$D172,"average (time-weighted)","time-weighted",0,1,0,"")*($D172-$C172)*24,0)</f>
        <v>46.171111105336131</v>
      </c>
      <c r="M172">
        <f>IF($B172="SUPL",_xll.PIAdvCalcVal(M$1,$C172,$D172,"average (time-weighted)","time-weighted",0,1,0,"")*($D172-$C172)*24,0)</f>
        <v>0</v>
      </c>
      <c r="N172" s="6">
        <f>I172-SUM(K172:M172)</f>
        <v>5.7749787174543599E-9</v>
      </c>
    </row>
    <row r="173" spans="1:14" x14ac:dyDescent="0.25">
      <c r="A173" s="1">
        <v>112</v>
      </c>
      <c r="B173" s="1" t="s">
        <v>9</v>
      </c>
      <c r="C173" s="2">
        <v>44292.606944444437</v>
      </c>
      <c r="D173" s="3">
        <f t="shared" si="2"/>
        <v>44292.613634259251</v>
      </c>
      <c r="E173">
        <v>101.7923875432526</v>
      </c>
      <c r="F173">
        <v>578</v>
      </c>
      <c r="G173">
        <v>578</v>
      </c>
      <c r="H173">
        <v>492.00000000000011</v>
      </c>
      <c r="I173">
        <v>16.34333333333333</v>
      </c>
      <c r="K173">
        <f>IF($B173="SPIN",_xll.PIAdvCalcVal(K$1,$C173,$D173,"average (time-weighted)","time-weighted",0,1,0,"")*($D173-$C173)*24,0)</f>
        <v>0</v>
      </c>
      <c r="L173">
        <f>IF($B173="SUPG",_xll.PIAdvCalcVal(L$1,$C173,$D173,"average (time-weighted)","time-weighted",0,1,0,"")*($D173-$C173)*24,0)</f>
        <v>0</v>
      </c>
      <c r="M173">
        <f>IF($B173="SUPL",_xll.PIAdvCalcVal(M$1,$C173,$D173,"average (time-weighted)","time-weighted",0,1,0,"")*($D173-$C173)*24,0)</f>
        <v>16.343333332095646</v>
      </c>
      <c r="N173" s="6">
        <f>I173-SUM(K173:M173)</f>
        <v>1.2376837332794821E-9</v>
      </c>
    </row>
    <row r="174" spans="1:14" x14ac:dyDescent="0.25">
      <c r="A174" s="1">
        <v>113</v>
      </c>
      <c r="B174" s="1" t="s">
        <v>8</v>
      </c>
      <c r="C174" s="2">
        <v>44293.282962962963</v>
      </c>
      <c r="D174" s="3">
        <f t="shared" si="2"/>
        <v>44293.296249999999</v>
      </c>
      <c r="E174">
        <v>163.86759581881529</v>
      </c>
      <c r="F174">
        <v>1148</v>
      </c>
      <c r="G174">
        <v>1144</v>
      </c>
      <c r="H174">
        <v>548</v>
      </c>
      <c r="I174">
        <v>52.255555555555553</v>
      </c>
      <c r="K174">
        <f>IF($B174="SPIN",_xll.PIAdvCalcVal(K$1,$C174,$D174,"average (time-weighted)","time-weighted",0,1,0,"")*($D174-$C174)*24,0)</f>
        <v>52.255555552291312</v>
      </c>
      <c r="L174">
        <f>IF($B174="SUPG",_xll.PIAdvCalcVal(L$1,$C174,$D174,"average (time-weighted)","time-weighted",0,1,0,"")*($D174-$C174)*24,0)</f>
        <v>0</v>
      </c>
      <c r="M174">
        <f>IF($B174="SUPL",_xll.PIAdvCalcVal(M$1,$C174,$D174,"average (time-weighted)","time-weighted",0,1,0,"")*($D174-$C174)*24,0)</f>
        <v>0</v>
      </c>
      <c r="N174" s="6">
        <f>I174-SUM(K174:M174)</f>
        <v>3.2642404335092579E-9</v>
      </c>
    </row>
    <row r="175" spans="1:14" x14ac:dyDescent="0.25">
      <c r="A175" s="1">
        <v>113</v>
      </c>
      <c r="B175" s="1" t="s">
        <v>10</v>
      </c>
      <c r="C175" s="2">
        <v>44293.282986111109</v>
      </c>
      <c r="D175" s="3">
        <f t="shared" si="2"/>
        <v>44293.298333333332</v>
      </c>
      <c r="E175">
        <v>90.150829562594268</v>
      </c>
      <c r="F175">
        <v>1326</v>
      </c>
      <c r="G175">
        <v>1140</v>
      </c>
      <c r="H175">
        <v>554</v>
      </c>
      <c r="I175">
        <v>33.205555555555563</v>
      </c>
      <c r="K175">
        <f>IF($B175="SPIN",_xll.PIAdvCalcVal(K$1,$C175,$D175,"average (time-weighted)","time-weighted",0,1,0,"")*($D175-$C175)*24,0)</f>
        <v>0</v>
      </c>
      <c r="L175">
        <f>IF($B175="SUPG",_xll.PIAdvCalcVal(L$1,$C175,$D175,"average (time-weighted)","time-weighted",0,1,0,"")*($D175-$C175)*24,0)</f>
        <v>33.205555556744983</v>
      </c>
      <c r="M175">
        <f>IF($B175="SUPL",_xll.PIAdvCalcVal(M$1,$C175,$D175,"average (time-weighted)","time-weighted",0,1,0,"")*($D175-$C175)*24,0)</f>
        <v>0</v>
      </c>
      <c r="N175" s="6">
        <f>I175-SUM(K175:M175)</f>
        <v>-1.1894201179529773E-9</v>
      </c>
    </row>
    <row r="176" spans="1:14" x14ac:dyDescent="0.25">
      <c r="A176" s="1">
        <v>114</v>
      </c>
      <c r="B176" s="1" t="s">
        <v>8</v>
      </c>
      <c r="C176" s="2">
        <v>44293.42224537037</v>
      </c>
      <c r="D176" s="3">
        <f t="shared" si="2"/>
        <v>44293.430717592593</v>
      </c>
      <c r="E176">
        <v>80</v>
      </c>
      <c r="F176">
        <v>732</v>
      </c>
      <c r="G176">
        <v>732</v>
      </c>
      <c r="H176">
        <v>732</v>
      </c>
      <c r="I176">
        <v>16.266666666666669</v>
      </c>
      <c r="K176">
        <f>IF($B176="SPIN",_xll.PIAdvCalcVal(K$1,$C176,$D176,"average (time-weighted)","time-weighted",0,1,0,"")*($D176-$C176)*24,0)</f>
        <v>16.266666669398546</v>
      </c>
      <c r="L176">
        <f>IF($B176="SUPG",_xll.PIAdvCalcVal(L$1,$C176,$D176,"average (time-weighted)","time-weighted",0,1,0,"")*($D176-$C176)*24,0)</f>
        <v>0</v>
      </c>
      <c r="M176">
        <f>IF($B176="SUPL",_xll.PIAdvCalcVal(M$1,$C176,$D176,"average (time-weighted)","time-weighted",0,1,0,"")*($D176-$C176)*24,0)</f>
        <v>0</v>
      </c>
      <c r="N176" s="6">
        <f>I176-SUM(K176:M176)</f>
        <v>-2.7318769468820392E-9</v>
      </c>
    </row>
    <row r="177" spans="1:14" x14ac:dyDescent="0.25">
      <c r="A177" s="1">
        <v>114</v>
      </c>
      <c r="B177" s="1" t="s">
        <v>10</v>
      </c>
      <c r="C177" s="2">
        <v>44293.42224537037</v>
      </c>
      <c r="D177" s="3">
        <f t="shared" si="2"/>
        <v>44293.425833333335</v>
      </c>
      <c r="E177">
        <v>103</v>
      </c>
      <c r="F177">
        <v>310</v>
      </c>
      <c r="G177">
        <v>310</v>
      </c>
      <c r="H177">
        <v>310</v>
      </c>
      <c r="I177">
        <v>8.8694444444444436</v>
      </c>
      <c r="K177">
        <f>IF($B177="SPIN",_xll.PIAdvCalcVal(K$1,$C177,$D177,"average (time-weighted)","time-weighted",0,1,0,"")*($D177-$C177)*24,0)</f>
        <v>0</v>
      </c>
      <c r="L177">
        <f>IF($B177="SUPG",_xll.PIAdvCalcVal(L$1,$C177,$D177,"average (time-weighted)","time-weighted",0,1,0,"")*($D177-$C177)*24,0)</f>
        <v>8.8694444493739866</v>
      </c>
      <c r="M177">
        <f>IF($B177="SUPL",_xll.PIAdvCalcVal(M$1,$C177,$D177,"average (time-weighted)","time-weighted",0,1,0,"")*($D177-$C177)*24,0)</f>
        <v>0</v>
      </c>
      <c r="N177" s="6">
        <f>I177-SUM(K177:M177)</f>
        <v>-4.9295429960238835E-9</v>
      </c>
    </row>
    <row r="178" spans="1:14" x14ac:dyDescent="0.25">
      <c r="A178" s="1">
        <v>115</v>
      </c>
      <c r="B178" s="1" t="s">
        <v>8</v>
      </c>
      <c r="C178" s="2">
        <v>44293.794398148151</v>
      </c>
      <c r="D178" s="3">
        <f t="shared" si="2"/>
        <v>44293.812291666669</v>
      </c>
      <c r="E178">
        <v>194.06985769728331</v>
      </c>
      <c r="F178">
        <v>1546</v>
      </c>
      <c r="G178">
        <v>1544</v>
      </c>
      <c r="H178">
        <v>810</v>
      </c>
      <c r="I178">
        <v>83.342222222222219</v>
      </c>
      <c r="K178">
        <f>IF($B178="SPIN",_xll.PIAdvCalcVal(K$1,$C178,$D178,"average (time-weighted)","time-weighted",0,1,0,"")*($D178-$C178)*24,0)</f>
        <v>83.342222218255955</v>
      </c>
      <c r="L178">
        <f>IF($B178="SUPG",_xll.PIAdvCalcVal(L$1,$C178,$D178,"average (time-weighted)","time-weighted",0,1,0,"")*($D178-$C178)*24,0)</f>
        <v>0</v>
      </c>
      <c r="M178">
        <f>IF($B178="SUPL",_xll.PIAdvCalcVal(M$1,$C178,$D178,"average (time-weighted)","time-weighted",0,1,0,"")*($D178-$C178)*24,0)</f>
        <v>0</v>
      </c>
      <c r="N178" s="6">
        <f>I178-SUM(K178:M178)</f>
        <v>3.9662637618675944E-9</v>
      </c>
    </row>
    <row r="179" spans="1:14" x14ac:dyDescent="0.25">
      <c r="A179" s="1">
        <v>115</v>
      </c>
      <c r="B179" s="1" t="s">
        <v>10</v>
      </c>
      <c r="C179" s="2">
        <v>44293.794421296298</v>
      </c>
      <c r="D179" s="3">
        <f t="shared" si="2"/>
        <v>44293.817893518521</v>
      </c>
      <c r="E179">
        <v>93.905325443786978</v>
      </c>
      <c r="F179">
        <v>2028</v>
      </c>
      <c r="G179">
        <v>2028</v>
      </c>
      <c r="H179">
        <v>2028</v>
      </c>
      <c r="I179">
        <v>52.9</v>
      </c>
      <c r="K179">
        <f>IF($B179="SPIN",_xll.PIAdvCalcVal(K$1,$C179,$D179,"average (time-weighted)","time-weighted",0,1,0,"")*($D179-$C179)*24,0)</f>
        <v>0</v>
      </c>
      <c r="L179">
        <f>IF($B179="SUPG",_xll.PIAdvCalcVal(L$1,$C179,$D179,"average (time-weighted)","time-weighted",0,1,0,"")*($D179-$C179)*24,0)</f>
        <v>52.900000001894881</v>
      </c>
      <c r="M179">
        <f>IF($B179="SUPL",_xll.PIAdvCalcVal(M$1,$C179,$D179,"average (time-weighted)","time-weighted",0,1,0,"")*($D179-$C179)*24,0)</f>
        <v>0</v>
      </c>
      <c r="N179" s="6">
        <f>I179-SUM(K179:M179)</f>
        <v>-1.8948824731523928E-9</v>
      </c>
    </row>
    <row r="180" spans="1:14" x14ac:dyDescent="0.25">
      <c r="A180" s="1">
        <v>116</v>
      </c>
      <c r="B180" s="1" t="s">
        <v>8</v>
      </c>
      <c r="C180" s="2">
        <v>44300.649675925917</v>
      </c>
      <c r="D180" s="3">
        <f t="shared" si="2"/>
        <v>44300.660740740735</v>
      </c>
      <c r="E180">
        <v>118.0125523012552</v>
      </c>
      <c r="F180">
        <v>956.00000000000011</v>
      </c>
      <c r="G180">
        <v>956.00000000000011</v>
      </c>
      <c r="H180">
        <v>258</v>
      </c>
      <c r="I180">
        <v>31.338888888888889</v>
      </c>
      <c r="K180">
        <f>IF($B180="SPIN",_xll.PIAdvCalcVal(K$1,$C180,$D180,"average (time-weighted)","time-weighted",0,1,0,"")*($D180-$C180)*24,0)</f>
        <v>31.338888898994291</v>
      </c>
      <c r="L180">
        <f>IF($B180="SUPG",_xll.PIAdvCalcVal(L$1,$C180,$D180,"average (time-weighted)","time-weighted",0,1,0,"")*($D180-$C180)*24,0)</f>
        <v>0</v>
      </c>
      <c r="M180">
        <f>IF($B180="SUPL",_xll.PIAdvCalcVal(M$1,$C180,$D180,"average (time-weighted)","time-weighted",0,1,0,"")*($D180-$C180)*24,0)</f>
        <v>0</v>
      </c>
      <c r="N180" s="6">
        <f>I180-SUM(K180:M180)</f>
        <v>-1.0105402736826363E-8</v>
      </c>
    </row>
    <row r="181" spans="1:14" x14ac:dyDescent="0.25">
      <c r="A181" s="1">
        <v>117</v>
      </c>
      <c r="B181" s="1" t="s">
        <v>8</v>
      </c>
      <c r="C181" s="2">
        <v>44300.685300925928</v>
      </c>
      <c r="D181" s="3">
        <f t="shared" si="2"/>
        <v>44300.690856481488</v>
      </c>
      <c r="E181">
        <v>159</v>
      </c>
      <c r="F181">
        <v>480.00000000000011</v>
      </c>
      <c r="G181">
        <v>480.00000000000011</v>
      </c>
      <c r="H181">
        <v>480.00000000000011</v>
      </c>
      <c r="I181">
        <v>21.2</v>
      </c>
      <c r="K181">
        <f>IF($B181="SPIN",_xll.PIAdvCalcVal(K$1,$C181,$D181,"average (time-weighted)","time-weighted",0,1,0,"")*($D181-$C181)*24,0)</f>
        <v>21.200000013574027</v>
      </c>
      <c r="L181">
        <f>IF($B181="SUPG",_xll.PIAdvCalcVal(L$1,$C181,$D181,"average (time-weighted)","time-weighted",0,1,0,"")*($D181-$C181)*24,0)</f>
        <v>0</v>
      </c>
      <c r="M181">
        <f>IF($B181="SUPL",_xll.PIAdvCalcVal(M$1,$C181,$D181,"average (time-weighted)","time-weighted",0,1,0,"")*($D181-$C181)*24,0)</f>
        <v>0</v>
      </c>
      <c r="N181" s="6">
        <f>I181-SUM(K181:M181)</f>
        <v>-1.3574027235563335E-8</v>
      </c>
    </row>
    <row r="182" spans="1:14" x14ac:dyDescent="0.25">
      <c r="A182" s="1">
        <v>118</v>
      </c>
      <c r="B182" s="1" t="s">
        <v>8</v>
      </c>
      <c r="C182" s="2">
        <v>44303.96162037037</v>
      </c>
      <c r="D182" s="3">
        <f t="shared" si="2"/>
        <v>44303.972199074073</v>
      </c>
      <c r="E182">
        <v>154.73522975929981</v>
      </c>
      <c r="F182">
        <v>914.00000000000011</v>
      </c>
      <c r="G182">
        <v>902</v>
      </c>
      <c r="H182">
        <v>502.00000000000011</v>
      </c>
      <c r="I182">
        <v>39.285555555555561</v>
      </c>
      <c r="K182">
        <f>IF($B182="SPIN",_xll.PIAdvCalcVal(K$1,$C182,$D182,"average (time-weighted)","time-weighted",0,1,0,"")*($D182-$C182)*24,0)</f>
        <v>39.285555552112967</v>
      </c>
      <c r="L182">
        <f>IF($B182="SUPG",_xll.PIAdvCalcVal(L$1,$C182,$D182,"average (time-weighted)","time-weighted",0,1,0,"")*($D182-$C182)*24,0)</f>
        <v>0</v>
      </c>
      <c r="M182">
        <f>IF($B182="SUPL",_xll.PIAdvCalcVal(M$1,$C182,$D182,"average (time-weighted)","time-weighted",0,1,0,"")*($D182-$C182)*24,0)</f>
        <v>0</v>
      </c>
      <c r="N182" s="6">
        <f>I182-SUM(K182:M182)</f>
        <v>3.4425937656124006E-9</v>
      </c>
    </row>
    <row r="183" spans="1:14" x14ac:dyDescent="0.25">
      <c r="A183" s="1">
        <v>119</v>
      </c>
      <c r="B183" s="1" t="s">
        <v>8</v>
      </c>
      <c r="C183" s="2">
        <v>44304.001574074071</v>
      </c>
      <c r="D183" s="3">
        <f t="shared" si="2"/>
        <v>44304.010555555549</v>
      </c>
      <c r="E183">
        <v>126.3221649484536</v>
      </c>
      <c r="F183">
        <v>776</v>
      </c>
      <c r="G183">
        <v>772</v>
      </c>
      <c r="H183">
        <v>452</v>
      </c>
      <c r="I183">
        <v>27.229444444444439</v>
      </c>
      <c r="K183">
        <f>IF($B183="SPIN",_xll.PIAdvCalcVal(K$1,$C183,$D183,"average (time-weighted)","time-weighted",0,1,0,"")*($D183-$C183)*24,0)</f>
        <v>27.229444434673233</v>
      </c>
      <c r="L183">
        <f>IF($B183="SUPG",_xll.PIAdvCalcVal(L$1,$C183,$D183,"average (time-weighted)","time-weighted",0,1,0,"")*($D183-$C183)*24,0)</f>
        <v>0</v>
      </c>
      <c r="M183">
        <f>IF($B183="SUPL",_xll.PIAdvCalcVal(M$1,$C183,$D183,"average (time-weighted)","time-weighted",0,1,0,"")*($D183-$C183)*24,0)</f>
        <v>0</v>
      </c>
      <c r="N183" s="6">
        <f>I183-SUM(K183:M183)</f>
        <v>9.7712060664889577E-9</v>
      </c>
    </row>
    <row r="184" spans="1:14" x14ac:dyDescent="0.25">
      <c r="A184" s="1">
        <v>120</v>
      </c>
      <c r="B184" s="1" t="s">
        <v>8</v>
      </c>
      <c r="C184" s="2">
        <v>44305.320648148147</v>
      </c>
      <c r="D184" s="3">
        <f t="shared" si="2"/>
        <v>44305.326458333329</v>
      </c>
      <c r="E184">
        <v>42</v>
      </c>
      <c r="F184">
        <v>502.00000000000011</v>
      </c>
      <c r="G184">
        <v>502.00000000000011</v>
      </c>
      <c r="H184">
        <v>502.00000000000011</v>
      </c>
      <c r="I184">
        <v>5.8566666666666674</v>
      </c>
      <c r="K184">
        <f>IF($B184="SPIN",_xll.PIAdvCalcVal(K$1,$C184,$D184,"average (time-weighted)","time-weighted",0,1,0,"")*($D184-$C184)*24,0)</f>
        <v>5.8566666642436758</v>
      </c>
      <c r="L184">
        <f>IF($B184="SUPG",_xll.PIAdvCalcVal(L$1,$C184,$D184,"average (time-weighted)","time-weighted",0,1,0,"")*($D184-$C184)*24,0)</f>
        <v>0</v>
      </c>
      <c r="M184">
        <f>IF($B184="SUPL",_xll.PIAdvCalcVal(M$1,$C184,$D184,"average (time-weighted)","time-weighted",0,1,0,"")*($D184-$C184)*24,0)</f>
        <v>0</v>
      </c>
      <c r="N184" s="6">
        <f>I184-SUM(K184:M184)</f>
        <v>2.4229915851492478E-9</v>
      </c>
    </row>
    <row r="185" spans="1:14" x14ac:dyDescent="0.25">
      <c r="A185" s="1">
        <v>121</v>
      </c>
      <c r="B185" s="1" t="s">
        <v>8</v>
      </c>
      <c r="C185" s="2">
        <v>44309.323287037027</v>
      </c>
      <c r="D185" s="3">
        <f t="shared" si="2"/>
        <v>44309.329305555548</v>
      </c>
      <c r="E185">
        <v>160</v>
      </c>
      <c r="F185">
        <v>520</v>
      </c>
      <c r="G185">
        <v>520</v>
      </c>
      <c r="H185">
        <v>520</v>
      </c>
      <c r="I185">
        <v>23.111111111111111</v>
      </c>
      <c r="K185">
        <f>IF($B185="SPIN",_xll.PIAdvCalcVal(K$1,$C185,$D185,"average (time-weighted)","time-weighted",0,1,0,"")*($D185-$C185)*24,0)</f>
        <v>22.844444454468501</v>
      </c>
      <c r="L185">
        <f>IF($B185="SUPG",_xll.PIAdvCalcVal(L$1,$C185,$D185,"average (time-weighted)","time-weighted",0,1,0,"")*($D185-$C185)*24,0)</f>
        <v>0</v>
      </c>
      <c r="M185">
        <f>IF($B185="SUPL",_xll.PIAdvCalcVal(M$1,$C185,$D185,"average (time-weighted)","time-weighted",0,1,0,"")*($D185-$C185)*24,0)</f>
        <v>0</v>
      </c>
      <c r="N185" s="6">
        <f>I185-SUM(K185:M185)</f>
        <v>0.26666665664260947</v>
      </c>
    </row>
    <row r="186" spans="1:14" x14ac:dyDescent="0.25">
      <c r="A186" s="1">
        <v>122</v>
      </c>
      <c r="B186" s="1" t="s">
        <v>8</v>
      </c>
      <c r="C186" s="2">
        <v>44312.575138888889</v>
      </c>
      <c r="D186" s="3">
        <f t="shared" si="2"/>
        <v>44312.606134259258</v>
      </c>
      <c r="E186">
        <v>176.87154592979829</v>
      </c>
      <c r="F186">
        <v>2678</v>
      </c>
      <c r="G186">
        <v>2654</v>
      </c>
      <c r="H186">
        <v>1140</v>
      </c>
      <c r="I186">
        <v>131.57277777777779</v>
      </c>
      <c r="K186">
        <f>IF($B186="SPIN",_xll.PIAdvCalcVal(K$1,$C186,$D186,"average (time-weighted)","time-weighted",0,1,0,"")*($D186-$C186)*24,0)</f>
        <v>131.20833332776647</v>
      </c>
      <c r="L186">
        <f>IF($B186="SUPG",_xll.PIAdvCalcVal(L$1,$C186,$D186,"average (time-weighted)","time-weighted",0,1,0,"")*($D186-$C186)*24,0)</f>
        <v>0</v>
      </c>
      <c r="M186">
        <f>IF($B186="SUPL",_xll.PIAdvCalcVal(M$1,$C186,$D186,"average (time-weighted)","time-weighted",0,1,0,"")*($D186-$C186)*24,0)</f>
        <v>0</v>
      </c>
      <c r="N186" s="6">
        <f>I186-SUM(K186:M186)</f>
        <v>0.36444445001131953</v>
      </c>
    </row>
    <row r="187" spans="1:14" x14ac:dyDescent="0.25">
      <c r="A187" s="1">
        <v>123</v>
      </c>
      <c r="B187" s="1" t="s">
        <v>10</v>
      </c>
      <c r="C187" s="2">
        <v>44314.580231481479</v>
      </c>
      <c r="D187" s="3">
        <f t="shared" si="2"/>
        <v>44314.587847222218</v>
      </c>
      <c r="E187">
        <v>100</v>
      </c>
      <c r="F187">
        <v>658</v>
      </c>
      <c r="G187">
        <v>658</v>
      </c>
      <c r="H187">
        <v>658</v>
      </c>
      <c r="I187">
        <v>18.277777777777779</v>
      </c>
      <c r="K187">
        <f>IF($B187="SPIN",_xll.PIAdvCalcVal(K$1,$C187,$D187,"average (time-weighted)","time-weighted",0,1,0,"")*($D187-$C187)*24,0)</f>
        <v>0</v>
      </c>
      <c r="L187">
        <f>IF($B187="SUPG",_xll.PIAdvCalcVal(L$1,$C187,$D187,"average (time-weighted)","time-weighted",0,1,0,"")*($D187-$C187)*24,0)</f>
        <v>18.222222216625482</v>
      </c>
      <c r="M187">
        <f>IF($B187="SUPL",_xll.PIAdvCalcVal(M$1,$C187,$D187,"average (time-weighted)","time-weighted",0,1,0,"")*($D187-$C187)*24,0)</f>
        <v>0</v>
      </c>
      <c r="N187" s="6">
        <f>I187-SUM(K187:M187)</f>
        <v>5.5555561152296207E-2</v>
      </c>
    </row>
    <row r="188" spans="1:14" x14ac:dyDescent="0.25">
      <c r="A188" s="1">
        <v>124</v>
      </c>
      <c r="B188" s="1" t="s">
        <v>8</v>
      </c>
      <c r="C188" s="2">
        <v>44315.315995370373</v>
      </c>
      <c r="D188" s="3">
        <f t="shared" si="2"/>
        <v>44315.3206712963</v>
      </c>
      <c r="E188">
        <v>77</v>
      </c>
      <c r="F188">
        <v>404</v>
      </c>
      <c r="G188">
        <v>404</v>
      </c>
      <c r="H188">
        <v>404</v>
      </c>
      <c r="I188">
        <v>8.6411111111111119</v>
      </c>
      <c r="K188">
        <f>IF($B188="SPIN",_xll.PIAdvCalcVal(K$1,$C188,$D188,"average (time-weighted)","time-weighted",0,1,0,"")*($D188-$C188)*24,0)</f>
        <v>8.5983333363858208</v>
      </c>
      <c r="L188">
        <f>IF($B188="SUPG",_xll.PIAdvCalcVal(L$1,$C188,$D188,"average (time-weighted)","time-weighted",0,1,0,"")*($D188-$C188)*24,0)</f>
        <v>0</v>
      </c>
      <c r="M188">
        <f>IF($B188="SUPL",_xll.PIAdvCalcVal(M$1,$C188,$D188,"average (time-weighted)","time-weighted",0,1,0,"")*($D188-$C188)*24,0)</f>
        <v>0</v>
      </c>
      <c r="N188" s="6">
        <f>I188-SUM(K188:M188)</f>
        <v>4.2777774725291096E-2</v>
      </c>
    </row>
    <row r="189" spans="1:14" x14ac:dyDescent="0.25">
      <c r="A189" s="1">
        <v>125</v>
      </c>
      <c r="B189" s="1" t="s">
        <v>8</v>
      </c>
      <c r="C189" s="2">
        <v>44315.498472222222</v>
      </c>
      <c r="D189" s="3">
        <f t="shared" si="2"/>
        <v>44315.503425925926</v>
      </c>
      <c r="E189">
        <v>77</v>
      </c>
      <c r="F189">
        <v>428</v>
      </c>
      <c r="G189">
        <v>428</v>
      </c>
      <c r="H189">
        <v>428</v>
      </c>
      <c r="I189">
        <v>9.1544444444444437</v>
      </c>
      <c r="K189">
        <f>IF($B189="SPIN",_xll.PIAdvCalcVal(K$1,$C189,$D189,"average (time-weighted)","time-weighted",0,1,0,"")*($D189-$C189)*24,0)</f>
        <v>9.1544444464961998</v>
      </c>
      <c r="L189">
        <f>IF($B189="SUPG",_xll.PIAdvCalcVal(L$1,$C189,$D189,"average (time-weighted)","time-weighted",0,1,0,"")*($D189-$C189)*24,0)</f>
        <v>0</v>
      </c>
      <c r="M189">
        <f>IF($B189="SUPL",_xll.PIAdvCalcVal(M$1,$C189,$D189,"average (time-weighted)","time-weighted",0,1,0,"")*($D189-$C189)*24,0)</f>
        <v>0</v>
      </c>
      <c r="N189" s="6">
        <f>I189-SUM(K189:M189)</f>
        <v>-2.0517560983535077E-9</v>
      </c>
    </row>
    <row r="190" spans="1:14" x14ac:dyDescent="0.25">
      <c r="A190" s="1">
        <v>126</v>
      </c>
      <c r="B190" s="1" t="s">
        <v>8</v>
      </c>
      <c r="C190" s="2">
        <v>44316.305856481478</v>
      </c>
      <c r="D190" s="3">
        <f t="shared" si="2"/>
        <v>44316.335393518515</v>
      </c>
      <c r="E190">
        <v>135.8079937304075</v>
      </c>
      <c r="F190">
        <v>2552</v>
      </c>
      <c r="G190">
        <v>2552</v>
      </c>
      <c r="H190">
        <v>790</v>
      </c>
      <c r="I190">
        <v>96.272777777777776</v>
      </c>
      <c r="K190">
        <f>IF($B190="SPIN",_xll.PIAdvCalcVal(K$1,$C190,$D190,"average (time-weighted)","time-weighted",0,1,0,"")*($D190-$C190)*24,0)</f>
        <v>96.272777776969718</v>
      </c>
      <c r="L190">
        <f>IF($B190="SUPG",_xll.PIAdvCalcVal(L$1,$C190,$D190,"average (time-weighted)","time-weighted",0,1,0,"")*($D190-$C190)*24,0)</f>
        <v>0</v>
      </c>
      <c r="M190">
        <f>IF($B190="SUPL",_xll.PIAdvCalcVal(M$1,$C190,$D190,"average (time-weighted)","time-weighted",0,1,0,"")*($D190-$C190)*24,0)</f>
        <v>0</v>
      </c>
      <c r="N190" s="6">
        <f>I190-SUM(K190:M190)</f>
        <v>8.0805762081581634E-10</v>
      </c>
    </row>
    <row r="191" spans="1:14" x14ac:dyDescent="0.25">
      <c r="A191" s="1">
        <v>127</v>
      </c>
      <c r="B191" s="1" t="s">
        <v>8</v>
      </c>
      <c r="C191" s="2">
        <v>44316.37027777778</v>
      </c>
      <c r="D191" s="3">
        <f t="shared" si="2"/>
        <v>44316.383055555554</v>
      </c>
      <c r="E191">
        <v>155.0797101449275</v>
      </c>
      <c r="F191">
        <v>1104</v>
      </c>
      <c r="G191">
        <v>1104</v>
      </c>
      <c r="H191">
        <v>554</v>
      </c>
      <c r="I191">
        <v>47.55777777777778</v>
      </c>
      <c r="K191">
        <f>IF($B191="SPIN",_xll.PIAdvCalcVal(K$1,$C191,$D191,"average (time-weighted)","time-weighted",0,1,0,"")*($D191-$C191)*24,0)</f>
        <v>47.557777764899505</v>
      </c>
      <c r="L191">
        <f>IF($B191="SUPG",_xll.PIAdvCalcVal(L$1,$C191,$D191,"average (time-weighted)","time-weighted",0,1,0,"")*($D191-$C191)*24,0)</f>
        <v>0</v>
      </c>
      <c r="M191">
        <f>IF($B191="SUPL",_xll.PIAdvCalcVal(M$1,$C191,$D191,"average (time-weighted)","time-weighted",0,1,0,"")*($D191-$C191)*24,0)</f>
        <v>0</v>
      </c>
      <c r="N191" s="6">
        <f>I191-SUM(K191:M191)</f>
        <v>1.2878274446848081E-8</v>
      </c>
    </row>
    <row r="192" spans="1:14" x14ac:dyDescent="0.25">
      <c r="A192" s="1">
        <v>128</v>
      </c>
      <c r="B192" s="1" t="s">
        <v>8</v>
      </c>
      <c r="C192" s="2">
        <v>44322.635393518518</v>
      </c>
      <c r="D192" s="3">
        <f t="shared" si="2"/>
        <v>44322.650740740741</v>
      </c>
      <c r="E192">
        <v>219.89441930618401</v>
      </c>
      <c r="F192">
        <v>1326</v>
      </c>
      <c r="G192">
        <v>1314</v>
      </c>
      <c r="H192">
        <v>916.00000000000011</v>
      </c>
      <c r="I192">
        <v>80.99444444444444</v>
      </c>
      <c r="K192">
        <f>IF($B192="SPIN",_xll.PIAdvCalcVal(K$1,$C192,$D192,"average (time-weighted)","time-weighted",0,1,0,"")*($D192-$C192)*24,0)</f>
        <v>80.994444447345671</v>
      </c>
      <c r="L192">
        <f>IF($B192="SUPG",_xll.PIAdvCalcVal(L$1,$C192,$D192,"average (time-weighted)","time-weighted",0,1,0,"")*($D192-$C192)*24,0)</f>
        <v>0</v>
      </c>
      <c r="M192">
        <f>IF($B192="SUPL",_xll.PIAdvCalcVal(M$1,$C192,$D192,"average (time-weighted)","time-weighted",0,1,0,"")*($D192-$C192)*24,0)</f>
        <v>0</v>
      </c>
      <c r="N192" s="6">
        <f>I192-SUM(K192:M192)</f>
        <v>-2.9012312552367803E-9</v>
      </c>
    </row>
    <row r="193" spans="1:14" x14ac:dyDescent="0.25">
      <c r="A193" s="1">
        <v>129</v>
      </c>
      <c r="B193" s="1" t="s">
        <v>8</v>
      </c>
      <c r="C193" s="2">
        <v>44323.425254629627</v>
      </c>
      <c r="D193" s="3">
        <f t="shared" si="2"/>
        <v>44323.437129629623</v>
      </c>
      <c r="E193">
        <v>63.499025341130597</v>
      </c>
      <c r="F193">
        <v>1026</v>
      </c>
      <c r="G193">
        <v>1026</v>
      </c>
      <c r="H193">
        <v>622</v>
      </c>
      <c r="I193">
        <v>18.097222222222221</v>
      </c>
      <c r="K193">
        <f>IF($B193="SPIN",_xll.PIAdvCalcVal(K$1,$C193,$D193,"average (time-weighted)","time-weighted",0,1,0,"")*($D193-$C193)*24,0)</f>
        <v>18.097222216899794</v>
      </c>
      <c r="L193">
        <f>IF($B193="SUPG",_xll.PIAdvCalcVal(L$1,$C193,$D193,"average (time-weighted)","time-weighted",0,1,0,"")*($D193-$C193)*24,0)</f>
        <v>0</v>
      </c>
      <c r="M193">
        <f>IF($B193="SUPL",_xll.PIAdvCalcVal(M$1,$C193,$D193,"average (time-weighted)","time-weighted",0,1,0,"")*($D193-$C193)*24,0)</f>
        <v>0</v>
      </c>
      <c r="N193" s="6">
        <f>I193-SUM(K193:M193)</f>
        <v>5.3224269436213945E-9</v>
      </c>
    </row>
    <row r="194" spans="1:14" x14ac:dyDescent="0.25">
      <c r="A194" s="1">
        <v>129</v>
      </c>
      <c r="B194" s="1" t="s">
        <v>10</v>
      </c>
      <c r="C194" s="2">
        <v>44323.425162037027</v>
      </c>
      <c r="D194" s="3">
        <f t="shared" si="2"/>
        <v>44323.437199074062</v>
      </c>
      <c r="E194">
        <v>26.97115384615385</v>
      </c>
      <c r="F194">
        <v>1040</v>
      </c>
      <c r="G194">
        <v>1032</v>
      </c>
      <c r="H194">
        <v>622</v>
      </c>
      <c r="I194">
        <v>7.791666666666667</v>
      </c>
      <c r="K194">
        <f>IF($B194="SPIN",_xll.PIAdvCalcVal(K$1,$C194,$D194,"average (time-weighted)","time-weighted",0,1,0,"")*($D194-$C194)*24,0)</f>
        <v>0</v>
      </c>
      <c r="L194">
        <f>IF($B194="SUPG",_xll.PIAdvCalcVal(L$1,$C194,$D194,"average (time-weighted)","time-weighted",0,1,0,"")*($D194-$C194)*24,0)</f>
        <v>7.7916666653758373</v>
      </c>
      <c r="M194">
        <f>IF($B194="SUPL",_xll.PIAdvCalcVal(M$1,$C194,$D194,"average (time-weighted)","time-weighted",0,1,0,"")*($D194-$C194)*24,0)</f>
        <v>0</v>
      </c>
      <c r="N194" s="6">
        <f>I194-SUM(K194:M194)</f>
        <v>1.2908296653790785E-9</v>
      </c>
    </row>
    <row r="195" spans="1:14" x14ac:dyDescent="0.25">
      <c r="A195" s="1">
        <v>130</v>
      </c>
      <c r="B195" s="1" t="s">
        <v>8</v>
      </c>
      <c r="C195" s="2">
        <v>44325.468171296299</v>
      </c>
      <c r="D195" s="3">
        <f t="shared" ref="D195:D249" si="3">C195+F195/24/60/60</f>
        <v>44325.476851851854</v>
      </c>
      <c r="E195">
        <v>47.373333333333328</v>
      </c>
      <c r="F195">
        <v>750</v>
      </c>
      <c r="G195">
        <v>738</v>
      </c>
      <c r="H195">
        <v>574</v>
      </c>
      <c r="I195">
        <v>9.8694444444444436</v>
      </c>
      <c r="K195">
        <f>IF($B195="SPIN",_xll.PIAdvCalcVal(K$1,$C195,$D195,"average (time-weighted)","time-weighted",0,1,0,"")*($D195-$C195)*24,0)</f>
        <v>9.8694444435252819</v>
      </c>
      <c r="L195">
        <f>IF($B195="SUPG",_xll.PIAdvCalcVal(L$1,$C195,$D195,"average (time-weighted)","time-weighted",0,1,0,"")*($D195-$C195)*24,0)</f>
        <v>0</v>
      </c>
      <c r="M195">
        <f>IF($B195="SUPL",_xll.PIAdvCalcVal(M$1,$C195,$D195,"average (time-weighted)","time-weighted",0,1,0,"")*($D195-$C195)*24,0)</f>
        <v>0</v>
      </c>
      <c r="N195" s="6">
        <f>I195-SUM(K195:M195)</f>
        <v>9.191616356929444E-10</v>
      </c>
    </row>
    <row r="196" spans="1:14" x14ac:dyDescent="0.25">
      <c r="A196" s="1">
        <v>130</v>
      </c>
      <c r="B196" s="1" t="s">
        <v>10</v>
      </c>
      <c r="C196" s="2">
        <v>44325.468171296299</v>
      </c>
      <c r="D196" s="3">
        <f t="shared" si="3"/>
        <v>44325.477037037039</v>
      </c>
      <c r="E196">
        <v>30.95300261096606</v>
      </c>
      <c r="F196">
        <v>766</v>
      </c>
      <c r="G196">
        <v>756</v>
      </c>
      <c r="H196">
        <v>612</v>
      </c>
      <c r="I196">
        <v>6.5861111111111112</v>
      </c>
      <c r="K196">
        <f>IF($B196="SPIN",_xll.PIAdvCalcVal(K$1,$C196,$D196,"average (time-weighted)","time-weighted",0,1,0,"")*($D196-$C196)*24,0)</f>
        <v>0</v>
      </c>
      <c r="L196">
        <f>IF($B196="SUPG",_xll.PIAdvCalcVal(L$1,$C196,$D196,"average (time-weighted)","time-weighted",0,1,0,"")*($D196-$C196)*24,0)</f>
        <v>6.5861111102382868</v>
      </c>
      <c r="M196">
        <f>IF($B196="SUPL",_xll.PIAdvCalcVal(M$1,$C196,$D196,"average (time-weighted)","time-weighted",0,1,0,"")*($D196-$C196)*24,0)</f>
        <v>0</v>
      </c>
      <c r="N196" s="6">
        <f>I196-SUM(K196:M196)</f>
        <v>8.7282447935876917E-10</v>
      </c>
    </row>
    <row r="197" spans="1:14" x14ac:dyDescent="0.25">
      <c r="A197" s="1">
        <v>130</v>
      </c>
      <c r="B197" s="1" t="s">
        <v>9</v>
      </c>
      <c r="C197" s="2">
        <v>44325.468287037038</v>
      </c>
      <c r="D197" s="3">
        <f t="shared" si="3"/>
        <v>44325.475254629629</v>
      </c>
      <c r="E197">
        <v>9.9501661129568113</v>
      </c>
      <c r="F197">
        <v>602</v>
      </c>
      <c r="G197">
        <v>602</v>
      </c>
      <c r="H197">
        <v>596</v>
      </c>
      <c r="I197">
        <v>1.663888888888889</v>
      </c>
      <c r="K197">
        <f>IF($B197="SPIN",_xll.PIAdvCalcVal(K$1,$C197,$D197,"average (time-weighted)","time-weighted",0,1,0,"")*($D197-$C197)*24,0)</f>
        <v>0</v>
      </c>
      <c r="L197">
        <f>IF($B197="SUPG",_xll.PIAdvCalcVal(L$1,$C197,$D197,"average (time-weighted)","time-weighted",0,1,0,"")*($D197-$C197)*24,0)</f>
        <v>0</v>
      </c>
      <c r="M197">
        <f>IF($B197="SUPL",_xll.PIAdvCalcVal(M$1,$C197,$D197,"average (time-weighted)","time-weighted",0,1,0,"")*($D197-$C197)*24,0)</f>
        <v>1.6638888886366259</v>
      </c>
      <c r="N197" s="6">
        <f>I197-SUM(K197:M197)</f>
        <v>2.5226309929848867E-10</v>
      </c>
    </row>
    <row r="198" spans="1:14" x14ac:dyDescent="0.25">
      <c r="A198" s="1">
        <v>131</v>
      </c>
      <c r="B198" s="1" t="s">
        <v>8</v>
      </c>
      <c r="C198" s="2">
        <v>44329.375856481478</v>
      </c>
      <c r="D198" s="3">
        <f t="shared" si="3"/>
        <v>44329.395231481481</v>
      </c>
      <c r="E198">
        <v>191.06332138590199</v>
      </c>
      <c r="F198">
        <v>1674</v>
      </c>
      <c r="G198">
        <v>1652</v>
      </c>
      <c r="H198">
        <v>746</v>
      </c>
      <c r="I198">
        <v>88.844444444444449</v>
      </c>
      <c r="K198">
        <f>IF($B198="SPIN",_xll.PIAdvCalcVal(K$1,$C198,$D198,"average (time-weighted)","time-weighted",0,1,0,"")*($D198-$C198)*24,0)</f>
        <v>88.844444460459187</v>
      </c>
      <c r="L198">
        <f>IF($B198="SUPG",_xll.PIAdvCalcVal(L$1,$C198,$D198,"average (time-weighted)","time-weighted",0,1,0,"")*($D198-$C198)*24,0)</f>
        <v>0</v>
      </c>
      <c r="M198">
        <f>IF($B198="SUPL",_xll.PIAdvCalcVal(M$1,$C198,$D198,"average (time-weighted)","time-weighted",0,1,0,"")*($D198-$C198)*24,0)</f>
        <v>0</v>
      </c>
      <c r="N198" s="6">
        <f>I198-SUM(K198:M198)</f>
        <v>-1.60147379801856E-8</v>
      </c>
    </row>
    <row r="199" spans="1:14" x14ac:dyDescent="0.25">
      <c r="A199" s="1">
        <v>132</v>
      </c>
      <c r="B199" s="1" t="s">
        <v>8</v>
      </c>
      <c r="C199" s="2">
        <v>44333.490393518521</v>
      </c>
      <c r="D199" s="3">
        <f t="shared" si="3"/>
        <v>44333.518425925926</v>
      </c>
      <c r="E199">
        <v>191.7828241123039</v>
      </c>
      <c r="F199">
        <v>2422</v>
      </c>
      <c r="G199">
        <v>2418</v>
      </c>
      <c r="H199">
        <v>1074</v>
      </c>
      <c r="I199">
        <v>129.02722222222221</v>
      </c>
      <c r="K199">
        <f>IF($B199="SPIN",_xll.PIAdvCalcVal(K$1,$C199,$D199,"average (time-weighted)","time-weighted",0,1,0,"")*($D199-$C199)*24,0)</f>
        <v>129.02722220966979</v>
      </c>
      <c r="L199">
        <f>IF($B199="SUPG",_xll.PIAdvCalcVal(L$1,$C199,$D199,"average (time-weighted)","time-weighted",0,1,0,"")*($D199-$C199)*24,0)</f>
        <v>0</v>
      </c>
      <c r="M199">
        <f>IF($B199="SUPL",_xll.PIAdvCalcVal(M$1,$C199,$D199,"average (time-weighted)","time-weighted",0,1,0,"")*($D199-$C199)*24,0)</f>
        <v>0</v>
      </c>
      <c r="N199" s="6">
        <f>I199-SUM(K199:M199)</f>
        <v>1.2552419548228499E-8</v>
      </c>
    </row>
    <row r="200" spans="1:14" x14ac:dyDescent="0.25">
      <c r="A200" s="1">
        <v>133</v>
      </c>
      <c r="B200" s="1" t="s">
        <v>8</v>
      </c>
      <c r="C200" s="2">
        <v>44336.510787037027</v>
      </c>
      <c r="D200" s="3">
        <f t="shared" si="3"/>
        <v>44336.51523148147</v>
      </c>
      <c r="E200">
        <v>157.20833333333329</v>
      </c>
      <c r="F200">
        <v>384</v>
      </c>
      <c r="G200">
        <v>382</v>
      </c>
      <c r="H200">
        <v>246</v>
      </c>
      <c r="I200">
        <v>16.768888888888888</v>
      </c>
      <c r="K200">
        <f>IF($B200="SPIN",_xll.PIAdvCalcVal(K$1,$C200,$D200,"average (time-weighted)","time-weighted",0,1,0,"")*($D200-$C200)*24,0)</f>
        <v>16.768888883154432</v>
      </c>
      <c r="L200">
        <f>IF($B200="SUPG",_xll.PIAdvCalcVal(L$1,$C200,$D200,"average (time-weighted)","time-weighted",0,1,0,"")*($D200-$C200)*24,0)</f>
        <v>0</v>
      </c>
      <c r="M200">
        <f>IF($B200="SUPL",_xll.PIAdvCalcVal(M$1,$C200,$D200,"average (time-weighted)","time-weighted",0,1,0,"")*($D200-$C200)*24,0)</f>
        <v>0</v>
      </c>
      <c r="N200" s="6">
        <f>I200-SUM(K200:M200)</f>
        <v>5.7344564652339614E-9</v>
      </c>
    </row>
    <row r="201" spans="1:14" x14ac:dyDescent="0.25">
      <c r="A201" s="1">
        <v>134</v>
      </c>
      <c r="B201" s="1" t="s">
        <v>8</v>
      </c>
      <c r="C201" s="2">
        <v>44336.606944444437</v>
      </c>
      <c r="D201" s="3">
        <f t="shared" si="3"/>
        <v>44336.610879629625</v>
      </c>
      <c r="E201">
        <v>140</v>
      </c>
      <c r="F201">
        <v>340</v>
      </c>
      <c r="G201">
        <v>340</v>
      </c>
      <c r="H201">
        <v>340</v>
      </c>
      <c r="I201">
        <v>13.22222222222222</v>
      </c>
      <c r="K201">
        <f>IF($B201="SPIN",_xll.PIAdvCalcVal(K$1,$C201,$D201,"average (time-weighted)","time-weighted",0,1,0,"")*($D201-$C201)*24,0)</f>
        <v>13.222222232725471</v>
      </c>
      <c r="L201">
        <f>IF($B201="SUPG",_xll.PIAdvCalcVal(L$1,$C201,$D201,"average (time-weighted)","time-weighted",0,1,0,"")*($D201-$C201)*24,0)</f>
        <v>0</v>
      </c>
      <c r="M201">
        <f>IF($B201="SUPL",_xll.PIAdvCalcVal(M$1,$C201,$D201,"average (time-weighted)","time-weighted",0,1,0,"")*($D201-$C201)*24,0)</f>
        <v>0</v>
      </c>
      <c r="N201" s="6">
        <f>I201-SUM(K201:M201)</f>
        <v>-1.0503251601789998E-8</v>
      </c>
    </row>
    <row r="202" spans="1:14" x14ac:dyDescent="0.25">
      <c r="A202" s="1">
        <v>135</v>
      </c>
      <c r="B202" s="1" t="s">
        <v>8</v>
      </c>
      <c r="C202" s="2">
        <v>44336.964513888888</v>
      </c>
      <c r="D202" s="3">
        <f t="shared" si="3"/>
        <v>44336.970370370371</v>
      </c>
      <c r="E202">
        <v>101.2490118577075</v>
      </c>
      <c r="F202">
        <v>506.00000000000011</v>
      </c>
      <c r="G202">
        <v>504.00000000000011</v>
      </c>
      <c r="H202">
        <v>298</v>
      </c>
      <c r="I202">
        <v>14.23111111111111</v>
      </c>
      <c r="K202">
        <f>IF($B202="SPIN",_xll.PIAdvCalcVal(K$1,$C202,$D202,"average (time-weighted)","time-weighted",0,1,0,"")*($D202-$C202)*24,0)</f>
        <v>14.231111113887589</v>
      </c>
      <c r="L202">
        <f>IF($B202="SUPG",_xll.PIAdvCalcVal(L$1,$C202,$D202,"average (time-weighted)","time-weighted",0,1,0,"")*($D202-$C202)*24,0)</f>
        <v>0</v>
      </c>
      <c r="M202">
        <f>IF($B202="SUPL",_xll.PIAdvCalcVal(M$1,$C202,$D202,"average (time-weighted)","time-weighted",0,1,0,"")*($D202-$C202)*24,0)</f>
        <v>0</v>
      </c>
      <c r="N202" s="6">
        <f>I202-SUM(K202:M202)</f>
        <v>-2.7764794907625401E-9</v>
      </c>
    </row>
    <row r="203" spans="1:14" x14ac:dyDescent="0.25">
      <c r="A203" s="1">
        <v>136</v>
      </c>
      <c r="B203" s="1" t="s">
        <v>8</v>
      </c>
      <c r="C203" s="2">
        <v>44339.992129629631</v>
      </c>
      <c r="D203" s="3">
        <f t="shared" si="3"/>
        <v>44339.995972222227</v>
      </c>
      <c r="E203">
        <v>150.3674698795181</v>
      </c>
      <c r="F203">
        <v>332</v>
      </c>
      <c r="G203">
        <v>314</v>
      </c>
      <c r="H203">
        <v>304</v>
      </c>
      <c r="I203">
        <v>13.867222222222219</v>
      </c>
      <c r="K203">
        <f>IF($B203="SPIN",_xll.PIAdvCalcVal(K$1,$C203,$D203,"average (time-weighted)","time-weighted",0,1,0,"")*($D203-$C203)*24,0)</f>
        <v>13.867222234164576</v>
      </c>
      <c r="L203">
        <f>IF($B203="SUPG",_xll.PIAdvCalcVal(L$1,$C203,$D203,"average (time-weighted)","time-weighted",0,1,0,"")*($D203-$C203)*24,0)</f>
        <v>0</v>
      </c>
      <c r="M203">
        <f>IF($B203="SUPL",_xll.PIAdvCalcVal(M$1,$C203,$D203,"average (time-weighted)","time-weighted",0,1,0,"")*($D203-$C203)*24,0)</f>
        <v>0</v>
      </c>
      <c r="N203" s="6">
        <f>I203-SUM(K203:M203)</f>
        <v>-1.1942356437089074E-8</v>
      </c>
    </row>
    <row r="204" spans="1:14" x14ac:dyDescent="0.25">
      <c r="A204" s="1">
        <v>137</v>
      </c>
      <c r="B204" s="1" t="s">
        <v>10</v>
      </c>
      <c r="C204" s="2">
        <v>44340.616944444453</v>
      </c>
      <c r="D204" s="3">
        <f t="shared" si="3"/>
        <v>44340.622569444451</v>
      </c>
      <c r="E204">
        <v>45</v>
      </c>
      <c r="F204">
        <v>486.00000000000011</v>
      </c>
      <c r="G204">
        <v>486.00000000000011</v>
      </c>
      <c r="H204">
        <v>486.00000000000011</v>
      </c>
      <c r="I204">
        <v>6.0750000000000011</v>
      </c>
      <c r="K204">
        <f>IF($B204="SPIN",_xll.PIAdvCalcVal(K$1,$C204,$D204,"average (time-weighted)","time-weighted",0,1,0,"")*($D204-$C204)*24,0)</f>
        <v>0</v>
      </c>
      <c r="L204">
        <f>IF($B204="SUPG",_xll.PIAdvCalcVal(L$1,$C204,$D204,"average (time-weighted)","time-weighted",0,1,0,"")*($D204-$C204)*24,0)</f>
        <v>6.0749999977997504</v>
      </c>
      <c r="M204">
        <f>IF($B204="SUPL",_xll.PIAdvCalcVal(M$1,$C204,$D204,"average (time-weighted)","time-weighted",0,1,0,"")*($D204-$C204)*24,0)</f>
        <v>0</v>
      </c>
      <c r="N204" s="6">
        <f>I204-SUM(K204:M204)</f>
        <v>2.2002506483431716E-9</v>
      </c>
    </row>
    <row r="205" spans="1:14" x14ac:dyDescent="0.25">
      <c r="A205" s="1">
        <v>138</v>
      </c>
      <c r="B205" s="1" t="s">
        <v>8</v>
      </c>
      <c r="C205" s="2">
        <v>44342.276342592602</v>
      </c>
      <c r="D205" s="3">
        <f t="shared" si="3"/>
        <v>44342.309930555566</v>
      </c>
      <c r="E205">
        <v>209.1254307374225</v>
      </c>
      <c r="F205">
        <v>2902</v>
      </c>
      <c r="G205">
        <v>2896</v>
      </c>
      <c r="H205">
        <v>2790</v>
      </c>
      <c r="I205">
        <v>168.57833333333329</v>
      </c>
      <c r="K205">
        <f>IF($B205="SPIN",_xll.PIAdvCalcVal(K$1,$C205,$D205,"average (time-weighted)","time-weighted",0,1,0,"")*($D205-$C205)*24,0)</f>
        <v>168.57833333749912</v>
      </c>
      <c r="L205">
        <f>IF($B205="SUPG",_xll.PIAdvCalcVal(L$1,$C205,$D205,"average (time-weighted)","time-weighted",0,1,0,"")*($D205-$C205)*24,0)</f>
        <v>0</v>
      </c>
      <c r="M205">
        <f>IF($B205="SUPL",_xll.PIAdvCalcVal(M$1,$C205,$D205,"average (time-weighted)","time-weighted",0,1,0,"")*($D205-$C205)*24,0)</f>
        <v>0</v>
      </c>
      <c r="N205" s="6">
        <f>I205-SUM(K205:M205)</f>
        <v>-4.1658267946331762E-9</v>
      </c>
    </row>
    <row r="206" spans="1:14" x14ac:dyDescent="0.25">
      <c r="A206" s="1">
        <v>138</v>
      </c>
      <c r="B206" s="1" t="s">
        <v>10</v>
      </c>
      <c r="C206" s="2">
        <v>44342.276342592602</v>
      </c>
      <c r="D206" s="3">
        <f t="shared" si="3"/>
        <v>44342.30472222223</v>
      </c>
      <c r="E206">
        <v>127.3140293637847</v>
      </c>
      <c r="F206">
        <v>2452</v>
      </c>
      <c r="G206">
        <v>2446</v>
      </c>
      <c r="H206">
        <v>2414</v>
      </c>
      <c r="I206">
        <v>86.715000000000003</v>
      </c>
      <c r="K206">
        <f>IF($B206="SPIN",_xll.PIAdvCalcVal(K$1,$C206,$D206,"average (time-weighted)","time-weighted",0,1,0,"")*($D206-$C206)*24,0)</f>
        <v>0</v>
      </c>
      <c r="L206">
        <f>IF($B206="SUPG",_xll.PIAdvCalcVal(L$1,$C206,$D206,"average (time-weighted)","time-weighted",0,1,0,"")*($D206-$C206)*24,0)</f>
        <v>86.714999995125439</v>
      </c>
      <c r="M206">
        <f>IF($B206="SUPL",_xll.PIAdvCalcVal(M$1,$C206,$D206,"average (time-weighted)","time-weighted",0,1,0,"")*($D206-$C206)*24,0)</f>
        <v>0</v>
      </c>
      <c r="N206" s="6">
        <f>I206-SUM(K206:M206)</f>
        <v>4.8745647518444457E-9</v>
      </c>
    </row>
    <row r="207" spans="1:14" x14ac:dyDescent="0.25">
      <c r="A207" s="1">
        <v>138</v>
      </c>
      <c r="B207" s="1" t="s">
        <v>9</v>
      </c>
      <c r="C207" s="2">
        <v>44342.276226851849</v>
      </c>
      <c r="D207" s="3">
        <f t="shared" si="3"/>
        <v>44342.30469907407</v>
      </c>
      <c r="E207">
        <v>86.526829268292687</v>
      </c>
      <c r="F207">
        <v>2460</v>
      </c>
      <c r="G207">
        <v>2448</v>
      </c>
      <c r="H207">
        <v>2440</v>
      </c>
      <c r="I207">
        <v>59.126666666666672</v>
      </c>
      <c r="K207">
        <f>IF($B207="SPIN",_xll.PIAdvCalcVal(K$1,$C207,$D207,"average (time-weighted)","time-weighted",0,1,0,"")*($D207-$C207)*24,0)</f>
        <v>0</v>
      </c>
      <c r="L207">
        <f>IF($B207="SUPG",_xll.PIAdvCalcVal(L$1,$C207,$D207,"average (time-weighted)","time-weighted",0,1,0,"")*($D207-$C207)*24,0)</f>
        <v>0</v>
      </c>
      <c r="M207">
        <f>IF($B207="SUPL",_xll.PIAdvCalcVal(M$1,$C207,$D207,"average (time-weighted)","time-weighted",0,1,0,"")*($D207-$C207)*24,0)</f>
        <v>59.126666662973221</v>
      </c>
      <c r="N207" s="6">
        <f>I207-SUM(K207:M207)</f>
        <v>3.693450878472504E-9</v>
      </c>
    </row>
    <row r="208" spans="1:14" x14ac:dyDescent="0.25">
      <c r="A208" s="1">
        <v>139</v>
      </c>
      <c r="B208" s="1" t="s">
        <v>8</v>
      </c>
      <c r="C208" s="2">
        <v>44342.888611111113</v>
      </c>
      <c r="D208" s="3">
        <f t="shared" si="3"/>
        <v>44342.900254629632</v>
      </c>
      <c r="E208">
        <v>80</v>
      </c>
      <c r="F208">
        <v>1006</v>
      </c>
      <c r="G208">
        <v>1006</v>
      </c>
      <c r="H208">
        <v>1006</v>
      </c>
      <c r="I208">
        <v>22.355555555555561</v>
      </c>
      <c r="K208">
        <f>IF($B208="SPIN",_xll.PIAdvCalcVal(K$1,$C208,$D208,"average (time-weighted)","time-weighted",0,1,0,"")*($D208-$C208)*24,0)</f>
        <v>22.355555556714535</v>
      </c>
      <c r="L208">
        <f>IF($B208="SUPG",_xll.PIAdvCalcVal(L$1,$C208,$D208,"average (time-weighted)","time-weighted",0,1,0,"")*($D208-$C208)*24,0)</f>
        <v>0</v>
      </c>
      <c r="M208">
        <f>IF($B208="SUPL",_xll.PIAdvCalcVal(M$1,$C208,$D208,"average (time-weighted)","time-weighted",0,1,0,"")*($D208-$C208)*24,0)</f>
        <v>0</v>
      </c>
      <c r="N208" s="6">
        <f>I208-SUM(K208:M208)</f>
        <v>-1.158973361725657E-9</v>
      </c>
    </row>
    <row r="209" spans="1:14" x14ac:dyDescent="0.25">
      <c r="A209" s="1">
        <v>140</v>
      </c>
      <c r="B209" s="1" t="s">
        <v>8</v>
      </c>
      <c r="C209" s="2">
        <v>44343.835023148153</v>
      </c>
      <c r="D209" s="3">
        <f t="shared" si="3"/>
        <v>44343.845486111117</v>
      </c>
      <c r="E209">
        <v>45</v>
      </c>
      <c r="F209">
        <v>904</v>
      </c>
      <c r="G209">
        <v>904</v>
      </c>
      <c r="H209">
        <v>904</v>
      </c>
      <c r="I209">
        <v>11.3</v>
      </c>
      <c r="K209">
        <f>IF($B209="SPIN",_xll.PIAdvCalcVal(K$1,$C209,$D209,"average (time-weighted)","time-weighted",0,1,0,"")*($D209-$C209)*24,0)</f>
        <v>5.8500000006267889</v>
      </c>
      <c r="L209">
        <f>IF($B209="SUPG",_xll.PIAdvCalcVal(L$1,$C209,$D209,"average (time-weighted)","time-weighted",0,1,0,"")*($D209-$C209)*24,0)</f>
        <v>0</v>
      </c>
      <c r="M209">
        <f>IF($B209="SUPL",_xll.PIAdvCalcVal(M$1,$C209,$D209,"average (time-weighted)","time-weighted",0,1,0,"")*($D209-$C209)*24,0)</f>
        <v>0</v>
      </c>
      <c r="N209" s="6">
        <f>I209-SUM(K209:M209)</f>
        <v>5.4499999993732118</v>
      </c>
    </row>
    <row r="210" spans="1:14" x14ac:dyDescent="0.25">
      <c r="A210" s="1">
        <v>140</v>
      </c>
      <c r="B210" s="1" t="s">
        <v>10</v>
      </c>
      <c r="C210" s="2">
        <v>44343.834675925929</v>
      </c>
      <c r="D210" s="3">
        <f t="shared" si="3"/>
        <v>44343.848611111112</v>
      </c>
      <c r="E210">
        <v>99.549833887043192</v>
      </c>
      <c r="F210">
        <v>1204</v>
      </c>
      <c r="G210">
        <v>1144</v>
      </c>
      <c r="H210">
        <v>902</v>
      </c>
      <c r="I210">
        <v>33.293888888888887</v>
      </c>
      <c r="K210">
        <f>IF($B210="SPIN",_xll.PIAdvCalcVal(K$1,$C210,$D210,"average (time-weighted)","time-weighted",0,1,0,"")*($D210-$C210)*24,0)</f>
        <v>0</v>
      </c>
      <c r="L210">
        <f>IF($B210="SUPG",_xll.PIAdvCalcVal(L$1,$C210,$D210,"average (time-weighted)","time-weighted",0,1,0,"")*($D210-$C210)*24,0)</f>
        <v>33.049444439433799</v>
      </c>
      <c r="M210">
        <f>IF($B210="SUPL",_xll.PIAdvCalcVal(M$1,$C210,$D210,"average (time-weighted)","time-weighted",0,1,0,"")*($D210-$C210)*24,0)</f>
        <v>0</v>
      </c>
      <c r="N210" s="6">
        <f>I210-SUM(K210:M210)</f>
        <v>0.24444444945508792</v>
      </c>
    </row>
    <row r="211" spans="1:14" x14ac:dyDescent="0.25">
      <c r="A211" s="1">
        <v>140</v>
      </c>
      <c r="B211" s="1" t="s">
        <v>9</v>
      </c>
      <c r="C211" s="2">
        <v>44343.834490740737</v>
      </c>
      <c r="D211" s="3">
        <f t="shared" si="3"/>
        <v>44343.846782407403</v>
      </c>
      <c r="E211">
        <v>57</v>
      </c>
      <c r="F211">
        <v>1062</v>
      </c>
      <c r="G211">
        <v>1062</v>
      </c>
      <c r="H211">
        <v>1062</v>
      </c>
      <c r="I211">
        <v>16.815000000000001</v>
      </c>
      <c r="K211">
        <f>IF($B211="SPIN",_xll.PIAdvCalcVal(K$1,$C211,$D211,"average (time-weighted)","time-weighted",0,1,0,"")*($D211-$C211)*24,0)</f>
        <v>0</v>
      </c>
      <c r="L211">
        <f>IF($B211="SUPG",_xll.PIAdvCalcVal(L$1,$C211,$D211,"average (time-weighted)","time-weighted",0,1,0,"")*($D211-$C211)*24,0)</f>
        <v>0</v>
      </c>
      <c r="M211">
        <f>IF($B211="SUPL",_xll.PIAdvCalcVal(M$1,$C211,$D211,"average (time-weighted)","time-weighted",0,1,0,"")*($D211-$C211)*24,0)</f>
        <v>16.814999999071006</v>
      </c>
      <c r="N211" s="6">
        <f>I211-SUM(K211:M211)</f>
        <v>9.2899554715586419E-10</v>
      </c>
    </row>
    <row r="212" spans="1:14" x14ac:dyDescent="0.25">
      <c r="A212" s="1">
        <v>141</v>
      </c>
      <c r="B212" s="1" t="s">
        <v>8</v>
      </c>
      <c r="C212" s="2">
        <v>44344.865439814806</v>
      </c>
      <c r="D212" s="3">
        <f t="shared" si="3"/>
        <v>44344.887060185174</v>
      </c>
      <c r="E212">
        <v>80</v>
      </c>
      <c r="F212">
        <v>1868</v>
      </c>
      <c r="G212">
        <v>1868</v>
      </c>
      <c r="H212">
        <v>1868</v>
      </c>
      <c r="I212">
        <v>41.51111111111112</v>
      </c>
      <c r="K212">
        <f>IF($B212="SPIN",_xll.PIAdvCalcVal(K$1,$C212,$D212,"average (time-weighted)","time-weighted",0,1,0,"")*($D212-$C212)*24,0)</f>
        <v>26.311111107739826</v>
      </c>
      <c r="L212">
        <f>IF($B212="SUPG",_xll.PIAdvCalcVal(L$1,$C212,$D212,"average (time-weighted)","time-weighted",0,1,0,"")*($D212-$C212)*24,0)</f>
        <v>0</v>
      </c>
      <c r="M212">
        <f>IF($B212="SUPL",_xll.PIAdvCalcVal(M$1,$C212,$D212,"average (time-weighted)","time-weighted",0,1,0,"")*($D212-$C212)*24,0)</f>
        <v>0</v>
      </c>
      <c r="N212" s="6">
        <f>I212-SUM(K212:M212)</f>
        <v>15.200000003371294</v>
      </c>
    </row>
    <row r="213" spans="1:14" x14ac:dyDescent="0.25">
      <c r="A213" s="1">
        <v>142</v>
      </c>
      <c r="B213" s="1" t="s">
        <v>8</v>
      </c>
      <c r="C213" s="2">
        <v>44347.323750000003</v>
      </c>
      <c r="D213" s="3">
        <f t="shared" si="3"/>
        <v>44347.338171296302</v>
      </c>
      <c r="E213">
        <v>164.5441412520064</v>
      </c>
      <c r="F213">
        <v>1246</v>
      </c>
      <c r="G213">
        <v>1228</v>
      </c>
      <c r="H213">
        <v>910</v>
      </c>
      <c r="I213">
        <v>56.950555555555553</v>
      </c>
      <c r="K213">
        <f>IF($B213="SPIN",_xll.PIAdvCalcVal(K$1,$C213,$D213,"average (time-weighted)","time-weighted",0,1,0,"")*($D213-$C213)*24,0)</f>
        <v>40.060000006617372</v>
      </c>
      <c r="L213">
        <f>IF($B213="SUPG",_xll.PIAdvCalcVal(L$1,$C213,$D213,"average (time-weighted)","time-weighted",0,1,0,"")*($D213-$C213)*24,0)</f>
        <v>0</v>
      </c>
      <c r="M213">
        <f>IF($B213="SUPL",_xll.PIAdvCalcVal(M$1,$C213,$D213,"average (time-weighted)","time-weighted",0,1,0,"")*($D213-$C213)*24,0)</f>
        <v>0</v>
      </c>
      <c r="N213" s="6">
        <f>I213-SUM(K213:M213)</f>
        <v>16.890555548938181</v>
      </c>
    </row>
    <row r="214" spans="1:14" x14ac:dyDescent="0.25">
      <c r="A214" s="1">
        <v>142</v>
      </c>
      <c r="B214" s="1" t="s">
        <v>10</v>
      </c>
      <c r="C214" s="2">
        <v>44347.323865740742</v>
      </c>
      <c r="D214" s="3">
        <f t="shared" si="3"/>
        <v>44347.338125000002</v>
      </c>
      <c r="E214">
        <v>114.84902597402601</v>
      </c>
      <c r="F214">
        <v>1232</v>
      </c>
      <c r="G214">
        <v>1226</v>
      </c>
      <c r="H214">
        <v>936.00000000000011</v>
      </c>
      <c r="I214">
        <v>39.303888888888892</v>
      </c>
      <c r="K214">
        <f>IF($B214="SPIN",_xll.PIAdvCalcVal(K$1,$C214,$D214,"average (time-weighted)","time-weighted",0,1,0,"")*($D214-$C214)*24,0)</f>
        <v>0</v>
      </c>
      <c r="L214">
        <f>IF($B214="SUPG",_xll.PIAdvCalcVal(L$1,$C214,$D214,"average (time-weighted)","time-weighted",0,1,0,"")*($D214-$C214)*24,0)</f>
        <v>39.156111113538294</v>
      </c>
      <c r="M214">
        <f>IF($B214="SUPL",_xll.PIAdvCalcVal(M$1,$C214,$D214,"average (time-weighted)","time-weighted",0,1,0,"")*($D214-$C214)*24,0)</f>
        <v>0</v>
      </c>
      <c r="N214" s="6">
        <f>I214-SUM(K214:M214)</f>
        <v>0.14777777535059755</v>
      </c>
    </row>
    <row r="215" spans="1:14" x14ac:dyDescent="0.25">
      <c r="A215" s="1">
        <v>143</v>
      </c>
      <c r="B215" s="1" t="s">
        <v>8</v>
      </c>
      <c r="C215" s="2">
        <v>44349.682569444441</v>
      </c>
      <c r="D215" s="3">
        <f t="shared" si="3"/>
        <v>44349.714004629626</v>
      </c>
      <c r="E215">
        <v>197.61634756995579</v>
      </c>
      <c r="F215">
        <v>2716</v>
      </c>
      <c r="G215">
        <v>2698</v>
      </c>
      <c r="H215">
        <v>810</v>
      </c>
      <c r="I215">
        <v>149.0905555555556</v>
      </c>
      <c r="K215">
        <f>IF($B215="SPIN",_xll.PIAdvCalcVal(K$1,$C215,$D215,"average (time-weighted)","time-weighted",0,1,0,"")*($D215-$C215)*24,0)</f>
        <v>149.09055555381735</v>
      </c>
      <c r="L215">
        <f>IF($B215="SUPG",_xll.PIAdvCalcVal(L$1,$C215,$D215,"average (time-weighted)","time-weighted",0,1,0,"")*($D215-$C215)*24,0)</f>
        <v>0</v>
      </c>
      <c r="M215">
        <f>IF($B215="SUPL",_xll.PIAdvCalcVal(M$1,$C215,$D215,"average (time-weighted)","time-weighted",0,1,0,"")*($D215-$C215)*24,0)</f>
        <v>0</v>
      </c>
      <c r="N215" s="6">
        <f>I215-SUM(K215:M215)</f>
        <v>1.7382433270540787E-9</v>
      </c>
    </row>
    <row r="216" spans="1:14" x14ac:dyDescent="0.25">
      <c r="A216" s="1">
        <v>143</v>
      </c>
      <c r="B216" s="1" t="s">
        <v>10</v>
      </c>
      <c r="C216" s="2">
        <v>44349.682546296302</v>
      </c>
      <c r="D216" s="3">
        <f t="shared" si="3"/>
        <v>44349.716296296305</v>
      </c>
      <c r="E216">
        <v>110.90329218107</v>
      </c>
      <c r="F216">
        <v>2916</v>
      </c>
      <c r="G216">
        <v>2890</v>
      </c>
      <c r="H216">
        <v>812</v>
      </c>
      <c r="I216">
        <v>89.831666666666663</v>
      </c>
      <c r="K216">
        <f>IF($B216="SPIN",_xll.PIAdvCalcVal(K$1,$C216,$D216,"average (time-weighted)","time-weighted",0,1,0,"")*($D216-$C216)*24,0)</f>
        <v>0</v>
      </c>
      <c r="L216">
        <f>IF($B216="SUPG",_xll.PIAdvCalcVal(L$1,$C216,$D216,"average (time-weighted)","time-weighted",0,1,0,"")*($D216-$C216)*24,0)</f>
        <v>89.831666672863875</v>
      </c>
      <c r="M216">
        <f>IF($B216="SUPL",_xll.PIAdvCalcVal(M$1,$C216,$D216,"average (time-weighted)","time-weighted",0,1,0,"")*($D216-$C216)*24,0)</f>
        <v>0</v>
      </c>
      <c r="N216" s="6">
        <f>I216-SUM(K216:M216)</f>
        <v>-6.1972116327524418E-9</v>
      </c>
    </row>
    <row r="217" spans="1:14" x14ac:dyDescent="0.25">
      <c r="A217" s="1">
        <v>143</v>
      </c>
      <c r="B217" s="1" t="s">
        <v>9</v>
      </c>
      <c r="C217" s="2">
        <v>44349.682314814818</v>
      </c>
      <c r="D217" s="3">
        <f t="shared" si="3"/>
        <v>44349.691875000004</v>
      </c>
      <c r="E217">
        <v>74.857142857142861</v>
      </c>
      <c r="F217">
        <v>826</v>
      </c>
      <c r="G217">
        <v>822</v>
      </c>
      <c r="H217">
        <v>772</v>
      </c>
      <c r="I217">
        <v>17.175555555555551</v>
      </c>
      <c r="K217">
        <f>IF($B217="SPIN",_xll.PIAdvCalcVal(K$1,$C217,$D217,"average (time-weighted)","time-weighted",0,1,0,"")*($D217-$C217)*24,0)</f>
        <v>0</v>
      </c>
      <c r="L217">
        <f>IF($B217="SUPG",_xll.PIAdvCalcVal(L$1,$C217,$D217,"average (time-weighted)","time-weighted",0,1,0,"")*($D217-$C217)*24,0)</f>
        <v>0</v>
      </c>
      <c r="M217">
        <f>IF($B217="SUPL",_xll.PIAdvCalcVal(M$1,$C217,$D217,"average (time-weighted)","time-weighted",0,1,0,"")*($D217-$C217)*24,0)</f>
        <v>17.17555555751148</v>
      </c>
      <c r="N217" s="6">
        <f>I217-SUM(K217:M217)</f>
        <v>-1.9559287522952218E-9</v>
      </c>
    </row>
    <row r="218" spans="1:14" x14ac:dyDescent="0.25">
      <c r="A218" s="1">
        <v>144</v>
      </c>
      <c r="B218" s="1" t="s">
        <v>10</v>
      </c>
      <c r="C218" s="2">
        <v>44349.826041666667</v>
      </c>
      <c r="D218" s="3">
        <f t="shared" si="3"/>
        <v>44349.837592592594</v>
      </c>
      <c r="E218">
        <v>183.7695390781563</v>
      </c>
      <c r="F218">
        <v>998.00000000000011</v>
      </c>
      <c r="G218">
        <v>974.00000000000011</v>
      </c>
      <c r="H218">
        <v>904</v>
      </c>
      <c r="I218">
        <v>50.945</v>
      </c>
      <c r="K218">
        <f>IF($B218="SPIN",_xll.PIAdvCalcVal(K$1,$C218,$D218,"average (time-weighted)","time-weighted",0,1,0,"")*($D218-$C218)*24,0)</f>
        <v>0</v>
      </c>
      <c r="L218">
        <f>IF($B218="SUPG",_xll.PIAdvCalcVal(L$1,$C218,$D218,"average (time-weighted)","time-weighted",0,1,0,"")*($D218-$C218)*24,0)</f>
        <v>50.945000003470511</v>
      </c>
      <c r="M218">
        <f>IF($B218="SUPL",_xll.PIAdvCalcVal(M$1,$C218,$D218,"average (time-weighted)","time-weighted",0,1,0,"")*($D218-$C218)*24,0)</f>
        <v>0</v>
      </c>
      <c r="N218" s="6">
        <f>I218-SUM(K218:M218)</f>
        <v>-3.4705109897004149E-9</v>
      </c>
    </row>
    <row r="219" spans="1:14" x14ac:dyDescent="0.25">
      <c r="A219" s="1">
        <v>145</v>
      </c>
      <c r="B219" s="1" t="s">
        <v>8</v>
      </c>
      <c r="C219" s="2">
        <v>44350.614421296297</v>
      </c>
      <c r="D219" s="3">
        <f t="shared" si="3"/>
        <v>44350.64166666667</v>
      </c>
      <c r="E219">
        <v>120.93118096856411</v>
      </c>
      <c r="F219">
        <v>2354</v>
      </c>
      <c r="G219">
        <v>1646</v>
      </c>
      <c r="H219">
        <v>332</v>
      </c>
      <c r="I219">
        <v>79.075555555555553</v>
      </c>
      <c r="K219">
        <f>IF($B219="SPIN",_xll.PIAdvCalcVal(K$1,$C219,$D219,"average (time-weighted)","time-weighted",0,1,0,"")*($D219-$C219)*24,0)</f>
        <v>79.075555562719813</v>
      </c>
      <c r="L219">
        <f>IF($B219="SUPG",_xll.PIAdvCalcVal(L$1,$C219,$D219,"average (time-weighted)","time-weighted",0,1,0,"")*($D219-$C219)*24,0)</f>
        <v>0</v>
      </c>
      <c r="M219">
        <f>IF($B219="SUPL",_xll.PIAdvCalcVal(M$1,$C219,$D219,"average (time-weighted)","time-weighted",0,1,0,"")*($D219-$C219)*24,0)</f>
        <v>0</v>
      </c>
      <c r="N219" s="6">
        <f>I219-SUM(K219:M219)</f>
        <v>-7.1642602961219382E-9</v>
      </c>
    </row>
    <row r="220" spans="1:14" x14ac:dyDescent="0.25">
      <c r="A220" s="1">
        <v>145</v>
      </c>
      <c r="B220" s="1" t="s">
        <v>10</v>
      </c>
      <c r="C220" s="2">
        <v>44350.614398148151</v>
      </c>
      <c r="D220" s="3">
        <f t="shared" si="3"/>
        <v>44350.637430555558</v>
      </c>
      <c r="E220">
        <v>178.0331658291457</v>
      </c>
      <c r="F220">
        <v>1990</v>
      </c>
      <c r="G220">
        <v>1988</v>
      </c>
      <c r="H220">
        <v>1622</v>
      </c>
      <c r="I220">
        <v>98.412777777777791</v>
      </c>
      <c r="K220">
        <f>IF($B220="SPIN",_xll.PIAdvCalcVal(K$1,$C220,$D220,"average (time-weighted)","time-weighted",0,1,0,"")*($D220-$C220)*24,0)</f>
        <v>0</v>
      </c>
      <c r="L220">
        <f>IF($B220="SUPG",_xll.PIAdvCalcVal(L$1,$C220,$D220,"average (time-weighted)","time-weighted",0,1,0,"")*($D220-$C220)*24,0)</f>
        <v>98.412777777317203</v>
      </c>
      <c r="M220">
        <f>IF($B220="SUPL",_xll.PIAdvCalcVal(M$1,$C220,$D220,"average (time-weighted)","time-weighted",0,1,0,"")*($D220-$C220)*24,0)</f>
        <v>0</v>
      </c>
      <c r="N220" s="6">
        <f>I220-SUM(K220:M220)</f>
        <v>4.6058801217441214E-10</v>
      </c>
    </row>
    <row r="221" spans="1:14" x14ac:dyDescent="0.25">
      <c r="A221" s="1">
        <v>145</v>
      </c>
      <c r="B221" s="1" t="s">
        <v>9</v>
      </c>
      <c r="C221" s="2">
        <v>44350.614328703698</v>
      </c>
      <c r="D221" s="3">
        <f t="shared" si="3"/>
        <v>44350.633194444439</v>
      </c>
      <c r="E221">
        <v>52.57546012269939</v>
      </c>
      <c r="F221">
        <v>1630</v>
      </c>
      <c r="G221">
        <v>1576</v>
      </c>
      <c r="H221">
        <v>434</v>
      </c>
      <c r="I221">
        <v>23.805</v>
      </c>
      <c r="K221">
        <f>IF($B221="SPIN",_xll.PIAdvCalcVal(K$1,$C221,$D221,"average (time-weighted)","time-weighted",0,1,0,"")*($D221-$C221)*24,0)</f>
        <v>0</v>
      </c>
      <c r="L221">
        <f>IF($B221="SUPG",_xll.PIAdvCalcVal(L$1,$C221,$D221,"average (time-weighted)","time-weighted",0,1,0,"")*($D221-$C221)*24,0)</f>
        <v>0</v>
      </c>
      <c r="M221">
        <f>IF($B221="SUPL",_xll.PIAdvCalcVal(M$1,$C221,$D221,"average (time-weighted)","time-weighted",0,1,0,"")*($D221-$C221)*24,0)</f>
        <v>23.805000001088107</v>
      </c>
      <c r="N221" s="6">
        <f>I221-SUM(K221:M221)</f>
        <v>-1.0881073819746234E-9</v>
      </c>
    </row>
    <row r="222" spans="1:14" x14ac:dyDescent="0.25">
      <c r="A222" s="1">
        <v>146</v>
      </c>
      <c r="B222" s="1" t="s">
        <v>10</v>
      </c>
      <c r="C222" s="2">
        <v>44350.740046296298</v>
      </c>
      <c r="D222" s="3">
        <f t="shared" si="3"/>
        <v>44350.74905092593</v>
      </c>
      <c r="E222">
        <v>88.742930591259636</v>
      </c>
      <c r="F222">
        <v>778</v>
      </c>
      <c r="G222">
        <v>778</v>
      </c>
      <c r="H222">
        <v>392</v>
      </c>
      <c r="I222">
        <v>19.178333333333331</v>
      </c>
      <c r="K222">
        <f>IF($B222="SPIN",_xll.PIAdvCalcVal(K$1,$C222,$D222,"average (time-weighted)","time-weighted",0,1,0,"")*($D222-$C222)*24,0)</f>
        <v>0</v>
      </c>
      <c r="L222">
        <f>IF($B222="SUPG",_xll.PIAdvCalcVal(L$1,$C222,$D222,"average (time-weighted)","time-weighted",0,1,0,"")*($D222-$C222)*24,0)</f>
        <v>19.178333337993777</v>
      </c>
      <c r="M222">
        <f>IF($B222="SUPL",_xll.PIAdvCalcVal(M$1,$C222,$D222,"average (time-weighted)","time-weighted",0,1,0,"")*($D222-$C222)*24,0)</f>
        <v>0</v>
      </c>
      <c r="N222" s="6">
        <f>I222-SUM(K222:M222)</f>
        <v>-4.6604462511368183E-9</v>
      </c>
    </row>
    <row r="223" spans="1:14" x14ac:dyDescent="0.25">
      <c r="A223" s="1">
        <v>147</v>
      </c>
      <c r="B223" s="1" t="s">
        <v>10</v>
      </c>
      <c r="C223" s="2">
        <v>44350.917685185188</v>
      </c>
      <c r="D223" s="3">
        <f t="shared" si="3"/>
        <v>44350.924467592595</v>
      </c>
      <c r="E223">
        <v>93.767918088737204</v>
      </c>
      <c r="F223">
        <v>586</v>
      </c>
      <c r="G223">
        <v>586</v>
      </c>
      <c r="H223">
        <v>342</v>
      </c>
      <c r="I223">
        <v>15.26333333333333</v>
      </c>
      <c r="K223">
        <f>IF($B223="SPIN",_xll.PIAdvCalcVal(K$1,$C223,$D223,"average (time-weighted)","time-weighted",0,1,0,"")*($D223-$C223)*24,0)</f>
        <v>0</v>
      </c>
      <c r="L223">
        <f>IF($B223="SUPG",_xll.PIAdvCalcVal(L$1,$C223,$D223,"average (time-weighted)","time-weighted",0,1,0,"")*($D223-$C223)*24,0)</f>
        <v>15.263333331780832</v>
      </c>
      <c r="M223">
        <f>IF($B223="SUPL",_xll.PIAdvCalcVal(M$1,$C223,$D223,"average (time-weighted)","time-weighted",0,1,0,"")*($D223-$C223)*24,0)</f>
        <v>0</v>
      </c>
      <c r="N223" s="6">
        <f>I223-SUM(K223:M223)</f>
        <v>1.5524985741421915E-9</v>
      </c>
    </row>
    <row r="224" spans="1:14" x14ac:dyDescent="0.25">
      <c r="A224" s="1">
        <v>148</v>
      </c>
      <c r="B224" s="1" t="s">
        <v>10</v>
      </c>
      <c r="C224" s="2">
        <v>44351.799398148149</v>
      </c>
      <c r="D224" s="3">
        <f t="shared" si="3"/>
        <v>44351.810995370368</v>
      </c>
      <c r="E224">
        <v>78</v>
      </c>
      <c r="F224">
        <v>1002</v>
      </c>
      <c r="G224">
        <v>1002</v>
      </c>
      <c r="H224">
        <v>1002</v>
      </c>
      <c r="I224">
        <v>21.71</v>
      </c>
      <c r="K224">
        <f>IF($B224="SPIN",_xll.PIAdvCalcVal(K$1,$C224,$D224,"average (time-weighted)","time-weighted",0,1,0,"")*($D224-$C224)*24,0)</f>
        <v>0</v>
      </c>
      <c r="L224">
        <f>IF($B224="SUPG",_xll.PIAdvCalcVal(L$1,$C224,$D224,"average (time-weighted)","time-weighted",0,1,0,"")*($D224-$C224)*24,0)</f>
        <v>21.709999994491227</v>
      </c>
      <c r="M224">
        <f>IF($B224="SUPL",_xll.PIAdvCalcVal(M$1,$C224,$D224,"average (time-weighted)","time-weighted",0,1,0,"")*($D224-$C224)*24,0)</f>
        <v>0</v>
      </c>
      <c r="N224" s="6">
        <f>I224-SUM(K224:M224)</f>
        <v>5.5087738815018383E-9</v>
      </c>
    </row>
    <row r="225" spans="1:14" x14ac:dyDescent="0.25">
      <c r="A225" s="1">
        <v>149</v>
      </c>
      <c r="B225" s="1" t="s">
        <v>8</v>
      </c>
      <c r="C225" s="2">
        <v>44354.920023148137</v>
      </c>
      <c r="D225" s="3">
        <f t="shared" si="3"/>
        <v>44354.935601851837</v>
      </c>
      <c r="E225">
        <v>92.793462109955428</v>
      </c>
      <c r="F225">
        <v>1346</v>
      </c>
      <c r="G225">
        <v>1346</v>
      </c>
      <c r="H225">
        <v>1088</v>
      </c>
      <c r="I225">
        <v>34.694444444444443</v>
      </c>
      <c r="K225">
        <f>IF($B225="SPIN",_xll.PIAdvCalcVal(K$1,$C225,$D225,"average (time-weighted)","time-weighted",0,1,0,"")*($D225-$C225)*24,0)</f>
        <v>34.694444436546561</v>
      </c>
      <c r="L225">
        <f>IF($B225="SUPG",_xll.PIAdvCalcVal(L$1,$C225,$D225,"average (time-weighted)","time-weighted",0,1,0,"")*($D225-$C225)*24,0)</f>
        <v>0</v>
      </c>
      <c r="M225">
        <f>IF($B225="SUPL",_xll.PIAdvCalcVal(M$1,$C225,$D225,"average (time-weighted)","time-weighted",0,1,0,"")*($D225-$C225)*24,0)</f>
        <v>0</v>
      </c>
      <c r="N225" s="6">
        <f>I225-SUM(K225:M225)</f>
        <v>7.8978814599395264E-9</v>
      </c>
    </row>
    <row r="226" spans="1:14" x14ac:dyDescent="0.25">
      <c r="A226" s="1">
        <v>150</v>
      </c>
      <c r="B226" s="1" t="s">
        <v>8</v>
      </c>
      <c r="C226" s="2">
        <v>44356.838865740741</v>
      </c>
      <c r="D226" s="3">
        <f t="shared" si="3"/>
        <v>44356.84847222222</v>
      </c>
      <c r="E226">
        <v>203.39759036144579</v>
      </c>
      <c r="F226">
        <v>830</v>
      </c>
      <c r="G226">
        <v>824</v>
      </c>
      <c r="H226">
        <v>564</v>
      </c>
      <c r="I226">
        <v>46.894444444444453</v>
      </c>
      <c r="K226">
        <f>IF($B226="SPIN",_xll.PIAdvCalcVal(K$1,$C226,$D226,"average (time-weighted)","time-weighted",0,1,0,"")*($D226-$C226)*24,0)</f>
        <v>46.89444443155277</v>
      </c>
      <c r="L226">
        <f>IF($B226="SUPG",_xll.PIAdvCalcVal(L$1,$C226,$D226,"average (time-weighted)","time-weighted",0,1,0,"")*($D226-$C226)*24,0)</f>
        <v>0</v>
      </c>
      <c r="M226">
        <f>IF($B226="SUPL",_xll.PIAdvCalcVal(M$1,$C226,$D226,"average (time-weighted)","time-weighted",0,1,0,"")*($D226-$C226)*24,0)</f>
        <v>0</v>
      </c>
      <c r="N226" s="6">
        <f>I226-SUM(K226:M226)</f>
        <v>1.2891682388271875E-8</v>
      </c>
    </row>
    <row r="227" spans="1:14" x14ac:dyDescent="0.25">
      <c r="A227" s="1">
        <v>151</v>
      </c>
      <c r="B227" s="1" t="s">
        <v>10</v>
      </c>
      <c r="C227" s="2">
        <v>44358.493472222217</v>
      </c>
      <c r="D227" s="3">
        <f t="shared" si="3"/>
        <v>44358.517592592587</v>
      </c>
      <c r="E227">
        <v>75</v>
      </c>
      <c r="F227">
        <v>2084</v>
      </c>
      <c r="G227">
        <v>2084</v>
      </c>
      <c r="H227">
        <v>2084</v>
      </c>
      <c r="I227">
        <v>43.416666666666657</v>
      </c>
      <c r="K227">
        <f>IF($B227="SPIN",_xll.PIAdvCalcVal(K$1,$C227,$D227,"average (time-weighted)","time-weighted",0,1,0,"")*($D227-$C227)*24,0)</f>
        <v>0</v>
      </c>
      <c r="L227">
        <f>IF($B227="SUPG",_xll.PIAdvCalcVal(L$1,$C227,$D227,"average (time-weighted)","time-weighted",0,1,0,"")*($D227-$C227)*24,0)</f>
        <v>43.416666665871162</v>
      </c>
      <c r="M227">
        <f>IF($B227="SUPL",_xll.PIAdvCalcVal(M$1,$C227,$D227,"average (time-weighted)","time-weighted",0,1,0,"")*($D227-$C227)*24,0)</f>
        <v>0</v>
      </c>
      <c r="N227" s="6">
        <f>I227-SUM(K227:M227)</f>
        <v>7.9549522524757776E-10</v>
      </c>
    </row>
    <row r="228" spans="1:14" x14ac:dyDescent="0.25">
      <c r="A228" s="1">
        <v>152</v>
      </c>
      <c r="B228" s="1" t="s">
        <v>8</v>
      </c>
      <c r="C228" s="2">
        <v>44361.757685185177</v>
      </c>
      <c r="D228" s="3">
        <f t="shared" si="3"/>
        <v>44361.771805555545</v>
      </c>
      <c r="E228">
        <v>56.180327868852459</v>
      </c>
      <c r="F228">
        <v>1220</v>
      </c>
      <c r="G228">
        <v>1220</v>
      </c>
      <c r="H228">
        <v>750</v>
      </c>
      <c r="I228">
        <v>19.038888888888891</v>
      </c>
      <c r="K228">
        <f>IF($B228="SPIN",_xll.PIAdvCalcVal(K$1,$C228,$D228,"average (time-weighted)","time-weighted",0,1,0,"")*($D228-$C228)*24,0)</f>
        <v>19.038888885546093</v>
      </c>
      <c r="L228">
        <f>IF($B228="SUPG",_xll.PIAdvCalcVal(L$1,$C228,$D228,"average (time-weighted)","time-weighted",0,1,0,"")*($D228-$C228)*24,0)</f>
        <v>0</v>
      </c>
      <c r="M228">
        <f>IF($B228="SUPL",_xll.PIAdvCalcVal(M$1,$C228,$D228,"average (time-weighted)","time-weighted",0,1,0,"")*($D228-$C228)*24,0)</f>
        <v>0</v>
      </c>
      <c r="N228" s="6">
        <f>I228-SUM(K228:M228)</f>
        <v>3.3427980383748945E-9</v>
      </c>
    </row>
    <row r="229" spans="1:14" x14ac:dyDescent="0.25">
      <c r="A229" s="1">
        <v>152</v>
      </c>
      <c r="B229" s="1" t="s">
        <v>10</v>
      </c>
      <c r="C229" s="2">
        <v>44361.757615740738</v>
      </c>
      <c r="D229" s="3">
        <f t="shared" si="3"/>
        <v>44361.774722222217</v>
      </c>
      <c r="E229">
        <v>77.57780784844384</v>
      </c>
      <c r="F229">
        <v>1478</v>
      </c>
      <c r="G229">
        <v>1464</v>
      </c>
      <c r="H229">
        <v>1380</v>
      </c>
      <c r="I229">
        <v>31.85</v>
      </c>
      <c r="K229">
        <f>IF($B229="SPIN",_xll.PIAdvCalcVal(K$1,$C229,$D229,"average (time-weighted)","time-weighted",0,1,0,"")*($D229-$C229)*24,0)</f>
        <v>0</v>
      </c>
      <c r="L229">
        <f>IF($B229="SUPG",_xll.PIAdvCalcVal(L$1,$C229,$D229,"average (time-weighted)","time-weighted",0,1,0,"")*($D229-$C229)*24,0)</f>
        <v>31.849999994541115</v>
      </c>
      <c r="M229">
        <f>IF($B229="SUPL",_xll.PIAdvCalcVal(M$1,$C229,$D229,"average (time-weighted)","time-weighted",0,1,0,"")*($D229-$C229)*24,0)</f>
        <v>0</v>
      </c>
      <c r="N229" s="6">
        <f>I229-SUM(K229:M229)</f>
        <v>5.4588866760241217E-9</v>
      </c>
    </row>
    <row r="230" spans="1:14" x14ac:dyDescent="0.25">
      <c r="A230" s="1">
        <v>152</v>
      </c>
      <c r="B230" s="1" t="s">
        <v>9</v>
      </c>
      <c r="C230" s="2">
        <v>44361.7575462963</v>
      </c>
      <c r="D230" s="3">
        <f t="shared" si="3"/>
        <v>44361.773518518523</v>
      </c>
      <c r="E230">
        <v>25</v>
      </c>
      <c r="F230">
        <v>1380</v>
      </c>
      <c r="G230">
        <v>1380</v>
      </c>
      <c r="H230">
        <v>1380</v>
      </c>
      <c r="I230">
        <v>9.5833333333333339</v>
      </c>
      <c r="K230">
        <f>IF($B230="SPIN",_xll.PIAdvCalcVal(K$1,$C230,$D230,"average (time-weighted)","time-weighted",0,1,0,"")*($D230-$C230)*24,0)</f>
        <v>0</v>
      </c>
      <c r="L230">
        <f>IF($B230="SUPG",_xll.PIAdvCalcVal(L$1,$C230,$D230,"average (time-weighted)","time-weighted",0,1,0,"")*($D230-$C230)*24,0)</f>
        <v>0</v>
      </c>
      <c r="M230">
        <f>IF($B230="SUPL",_xll.PIAdvCalcVal(M$1,$C230,$D230,"average (time-weighted)","time-weighted",0,1,0,"")*($D230-$C230)*24,0)</f>
        <v>9.5833333340124227</v>
      </c>
      <c r="N230" s="6">
        <f>I230-SUM(K230:M230)</f>
        <v>-6.7908878520483995E-10</v>
      </c>
    </row>
    <row r="231" spans="1:14" x14ac:dyDescent="0.25">
      <c r="A231" s="1">
        <v>153</v>
      </c>
      <c r="B231" s="1" t="s">
        <v>8</v>
      </c>
      <c r="C231" s="2">
        <v>44361.859236111108</v>
      </c>
      <c r="D231" s="3">
        <f t="shared" si="3"/>
        <v>44361.86583333333</v>
      </c>
      <c r="E231">
        <v>120.859649122807</v>
      </c>
      <c r="F231">
        <v>570</v>
      </c>
      <c r="G231">
        <v>562</v>
      </c>
      <c r="H231">
        <v>480.00000000000011</v>
      </c>
      <c r="I231">
        <v>19.136111111111109</v>
      </c>
      <c r="K231">
        <f>IF($B231="SPIN",_xll.PIAdvCalcVal(K$1,$C231,$D231,"average (time-weighted)","time-weighted",0,1,0,"")*($D231-$C231)*24,0)</f>
        <v>19.136111110173115</v>
      </c>
      <c r="L231">
        <f>IF($B231="SUPG",_xll.PIAdvCalcVal(L$1,$C231,$D231,"average (time-weighted)","time-weighted",0,1,0,"")*($D231-$C231)*24,0)</f>
        <v>0</v>
      </c>
      <c r="M231">
        <f>IF($B231="SUPL",_xll.PIAdvCalcVal(M$1,$C231,$D231,"average (time-weighted)","time-weighted",0,1,0,"")*($D231-$C231)*24,0)</f>
        <v>0</v>
      </c>
      <c r="N231" s="6">
        <f>I231-SUM(K231:M231)</f>
        <v>9.3799457090426586E-10</v>
      </c>
    </row>
    <row r="232" spans="1:14" x14ac:dyDescent="0.25">
      <c r="A232" s="1">
        <v>153</v>
      </c>
      <c r="B232" s="1" t="s">
        <v>9</v>
      </c>
      <c r="C232" s="2">
        <v>44361.859652777777</v>
      </c>
      <c r="D232" s="3">
        <f t="shared" si="3"/>
        <v>44361.865740740737</v>
      </c>
      <c r="E232">
        <v>30</v>
      </c>
      <c r="F232">
        <v>526</v>
      </c>
      <c r="G232">
        <v>526</v>
      </c>
      <c r="H232">
        <v>526</v>
      </c>
      <c r="I232">
        <v>4.3833333333333337</v>
      </c>
      <c r="K232">
        <f>IF($B232="SPIN",_xll.PIAdvCalcVal(K$1,$C232,$D232,"average (time-weighted)","time-weighted",0,1,0,"")*($D232-$C232)*24,0)</f>
        <v>0</v>
      </c>
      <c r="L232">
        <f>IF($B232="SUPG",_xll.PIAdvCalcVal(L$1,$C232,$D232,"average (time-weighted)","time-weighted",0,1,0,"")*($D232-$C232)*24,0)</f>
        <v>0</v>
      </c>
      <c r="M232">
        <f>IF($B232="SUPL",_xll.PIAdvCalcVal(M$1,$C232,$D232,"average (time-weighted)","time-weighted",0,1,0,"")*($D232-$C232)*24,0)</f>
        <v>4.3833333312068135</v>
      </c>
      <c r="N232" s="6">
        <f>I232-SUM(K232:M232)</f>
        <v>2.1265202931886051E-9</v>
      </c>
    </row>
    <row r="233" spans="1:14" x14ac:dyDescent="0.25">
      <c r="A233" s="1">
        <v>154</v>
      </c>
      <c r="B233" s="1" t="s">
        <v>8</v>
      </c>
      <c r="C233" s="2">
        <v>44361.88784722222</v>
      </c>
      <c r="D233" s="3">
        <f t="shared" si="3"/>
        <v>44361.899699074071</v>
      </c>
      <c r="E233">
        <v>60.843750000000007</v>
      </c>
      <c r="F233">
        <v>1024</v>
      </c>
      <c r="G233">
        <v>1024</v>
      </c>
      <c r="H233">
        <v>1012</v>
      </c>
      <c r="I233">
        <v>17.306666666666668</v>
      </c>
      <c r="K233">
        <f>IF($B233="SPIN",_xll.PIAdvCalcVal(K$1,$C233,$D233,"average (time-weighted)","time-weighted",0,1,0,"")*($D233-$C233)*24,0)</f>
        <v>17.306666664289878</v>
      </c>
      <c r="L233">
        <f>IF($B233="SUPG",_xll.PIAdvCalcVal(L$1,$C233,$D233,"average (time-weighted)","time-weighted",0,1,0,"")*($D233-$C233)*24,0)</f>
        <v>0</v>
      </c>
      <c r="M233">
        <f>IF($B233="SUPL",_xll.PIAdvCalcVal(M$1,$C233,$D233,"average (time-weighted)","time-weighted",0,1,0,"")*($D233-$C233)*24,0)</f>
        <v>0</v>
      </c>
      <c r="N233" s="6">
        <f>I233-SUM(K233:M233)</f>
        <v>2.3767903201132867E-9</v>
      </c>
    </row>
    <row r="234" spans="1:14" x14ac:dyDescent="0.25">
      <c r="A234" s="1">
        <v>154</v>
      </c>
      <c r="B234" s="1" t="s">
        <v>10</v>
      </c>
      <c r="C234" s="2">
        <v>44361.887777777767</v>
      </c>
      <c r="D234" s="3">
        <f t="shared" si="3"/>
        <v>44361.892199074064</v>
      </c>
      <c r="E234">
        <v>25.90575916230366</v>
      </c>
      <c r="F234">
        <v>382</v>
      </c>
      <c r="G234">
        <v>382</v>
      </c>
      <c r="H234">
        <v>376</v>
      </c>
      <c r="I234">
        <v>2.7488888888888892</v>
      </c>
      <c r="K234">
        <f>IF($B234="SPIN",_xll.PIAdvCalcVal(K$1,$C234,$D234,"average (time-weighted)","time-weighted",0,1,0,"")*($D234-$C234)*24,0)</f>
        <v>0</v>
      </c>
      <c r="L234">
        <f>IF($B234="SUPG",_xll.PIAdvCalcVal(L$1,$C234,$D234,"average (time-weighted)","time-weighted",0,1,0,"")*($D234-$C234)*24,0)</f>
        <v>2.7488888891033474</v>
      </c>
      <c r="M234">
        <f>IF($B234="SUPL",_xll.PIAdvCalcVal(M$1,$C234,$D234,"average (time-weighted)","time-weighted",0,1,0,"")*($D234-$C234)*24,0)</f>
        <v>0</v>
      </c>
      <c r="N234" s="6">
        <f>I234-SUM(K234:M234)</f>
        <v>-2.1445822895316269E-10</v>
      </c>
    </row>
    <row r="235" spans="1:14" x14ac:dyDescent="0.25">
      <c r="A235" s="1">
        <v>154</v>
      </c>
      <c r="B235" s="1" t="s">
        <v>9</v>
      </c>
      <c r="C235" s="2">
        <v>44361.888055555559</v>
      </c>
      <c r="D235" s="3">
        <f t="shared" si="3"/>
        <v>44361.892199074078</v>
      </c>
      <c r="E235">
        <v>29.83240223463687</v>
      </c>
      <c r="F235">
        <v>358</v>
      </c>
      <c r="G235">
        <v>356</v>
      </c>
      <c r="H235">
        <v>356</v>
      </c>
      <c r="I235">
        <v>2.9666666666666668</v>
      </c>
      <c r="K235">
        <f>IF($B235="SPIN",_xll.PIAdvCalcVal(K$1,$C235,$D235,"average (time-weighted)","time-weighted",0,1,0,"")*($D235-$C235)*24,0)</f>
        <v>0</v>
      </c>
      <c r="L235">
        <f>IF($B235="SUPG",_xll.PIAdvCalcVal(L$1,$C235,$D235,"average (time-weighted)","time-weighted",0,1,0,"")*($D235-$C235)*24,0)</f>
        <v>0</v>
      </c>
      <c r="M235">
        <f>IF($B235="SUPL",_xll.PIAdvCalcVal(M$1,$C235,$D235,"average (time-weighted)","time-weighted",0,1,0,"")*($D235-$C235)*24,0)</f>
        <v>2.9666666673072326</v>
      </c>
      <c r="N235" s="6">
        <f>I235-SUM(K235:M235)</f>
        <v>-6.4056582260718642E-10</v>
      </c>
    </row>
    <row r="236" spans="1:14" x14ac:dyDescent="0.25">
      <c r="A236" s="1">
        <v>155</v>
      </c>
      <c r="B236" s="1" t="s">
        <v>8</v>
      </c>
      <c r="C236" s="2">
        <v>44362.367129629631</v>
      </c>
      <c r="D236" s="3">
        <f t="shared" si="3"/>
        <v>44362.381990740745</v>
      </c>
      <c r="E236">
        <v>183.13084112149531</v>
      </c>
      <c r="F236">
        <v>1284</v>
      </c>
      <c r="G236">
        <v>1276</v>
      </c>
      <c r="H236">
        <v>900</v>
      </c>
      <c r="I236">
        <v>65.316666666666663</v>
      </c>
      <c r="K236">
        <f>IF($B236="SPIN",_xll.PIAdvCalcVal(K$1,$C236,$D236,"average (time-weighted)","time-weighted",0,1,0,"")*($D236-$C236)*24,0)</f>
        <v>65.316666681305875</v>
      </c>
      <c r="L236">
        <f>IF($B236="SUPG",_xll.PIAdvCalcVal(L$1,$C236,$D236,"average (time-weighted)","time-weighted",0,1,0,"")*($D236-$C236)*24,0)</f>
        <v>0</v>
      </c>
      <c r="M236">
        <f>IF($B236="SUPL",_xll.PIAdvCalcVal(M$1,$C236,$D236,"average (time-weighted)","time-weighted",0,1,0,"")*($D236-$C236)*24,0)</f>
        <v>0</v>
      </c>
      <c r="N236" s="6">
        <f>I236-SUM(K236:M236)</f>
        <v>-1.4639212508882338E-8</v>
      </c>
    </row>
    <row r="237" spans="1:14" x14ac:dyDescent="0.25">
      <c r="A237" s="1">
        <v>155</v>
      </c>
      <c r="B237" s="1" t="s">
        <v>9</v>
      </c>
      <c r="C237" s="2">
        <v>44362.372245370367</v>
      </c>
      <c r="D237" s="3">
        <f t="shared" si="3"/>
        <v>44362.379513888882</v>
      </c>
      <c r="E237">
        <v>63</v>
      </c>
      <c r="F237">
        <v>628</v>
      </c>
      <c r="G237">
        <v>628</v>
      </c>
      <c r="H237">
        <v>628</v>
      </c>
      <c r="I237">
        <v>10.99</v>
      </c>
      <c r="K237">
        <f>IF($B237="SPIN",_xll.PIAdvCalcVal(K$1,$C237,$D237,"average (time-weighted)","time-weighted",0,1,0,"")*($D237-$C237)*24,0)</f>
        <v>0</v>
      </c>
      <c r="L237">
        <f>IF($B237="SUPG",_xll.PIAdvCalcVal(L$1,$C237,$D237,"average (time-weighted)","time-weighted",0,1,0,"")*($D237-$C237)*24,0)</f>
        <v>0</v>
      </c>
      <c r="M237">
        <f>IF($B237="SUPL",_xll.PIAdvCalcVal(M$1,$C237,$D237,"average (time-weighted)","time-weighted",0,1,0,"")*($D237-$C237)*24,0)</f>
        <v>10.989999994751997</v>
      </c>
      <c r="N237" s="6">
        <f>I237-SUM(K237:M237)</f>
        <v>5.2480029211210422E-9</v>
      </c>
    </row>
    <row r="238" spans="1:14" x14ac:dyDescent="0.25">
      <c r="A238" s="1">
        <v>156</v>
      </c>
      <c r="B238" s="1" t="s">
        <v>8</v>
      </c>
      <c r="C238" s="2">
        <v>44362.45175925926</v>
      </c>
      <c r="D238" s="3">
        <f t="shared" si="3"/>
        <v>44362.46743055556</v>
      </c>
      <c r="E238">
        <v>131.07828655834561</v>
      </c>
      <c r="F238">
        <v>1354</v>
      </c>
      <c r="G238">
        <v>1354</v>
      </c>
      <c r="H238">
        <v>1186</v>
      </c>
      <c r="I238">
        <v>49.3</v>
      </c>
      <c r="K238">
        <f>IF($B238="SPIN",_xll.PIAdvCalcVal(K$1,$C238,$D238,"average (time-weighted)","time-weighted",0,1,0,"")*($D238-$C238)*24,0)</f>
        <v>49.300000011156399</v>
      </c>
      <c r="L238">
        <f>IF($B238="SUPG",_xll.PIAdvCalcVal(L$1,$C238,$D238,"average (time-weighted)","time-weighted",0,1,0,"")*($D238-$C238)*24,0)</f>
        <v>0</v>
      </c>
      <c r="M238">
        <f>IF($B238="SUPL",_xll.PIAdvCalcVal(M$1,$C238,$D238,"average (time-weighted)","time-weighted",0,1,0,"")*($D238-$C238)*24,0)</f>
        <v>0</v>
      </c>
      <c r="N238" s="6">
        <f>I238-SUM(K238:M238)</f>
        <v>-1.1156402024425915E-8</v>
      </c>
    </row>
    <row r="239" spans="1:14" x14ac:dyDescent="0.25">
      <c r="A239" s="1">
        <v>156</v>
      </c>
      <c r="B239" s="1" t="s">
        <v>10</v>
      </c>
      <c r="C239" s="2">
        <v>44362.451851851853</v>
      </c>
      <c r="D239" s="3">
        <f t="shared" si="3"/>
        <v>44362.459629629629</v>
      </c>
      <c r="E239">
        <v>40</v>
      </c>
      <c r="F239">
        <v>672</v>
      </c>
      <c r="G239">
        <v>672</v>
      </c>
      <c r="H239">
        <v>672</v>
      </c>
      <c r="I239">
        <v>7.4666666666666668</v>
      </c>
      <c r="K239">
        <f>IF($B239="SPIN",_xll.PIAdvCalcVal(K$1,$C239,$D239,"average (time-weighted)","time-weighted",0,1,0,"")*($D239-$C239)*24,0)</f>
        <v>0</v>
      </c>
      <c r="L239">
        <f>IF($B239="SUPG",_xll.PIAdvCalcVal(L$1,$C239,$D239,"average (time-weighted)","time-weighted",0,1,0,"")*($D239-$C239)*24,0)</f>
        <v>7.4666666658595204</v>
      </c>
      <c r="M239">
        <f>IF($B239="SUPL",_xll.PIAdvCalcVal(M$1,$C239,$D239,"average (time-weighted)","time-weighted",0,1,0,"")*($D239-$C239)*24,0)</f>
        <v>0</v>
      </c>
      <c r="N239" s="6">
        <f>I239-SUM(K239:M239)</f>
        <v>8.0714634975720401E-10</v>
      </c>
    </row>
    <row r="240" spans="1:14" x14ac:dyDescent="0.25">
      <c r="A240" s="1">
        <v>157</v>
      </c>
      <c r="B240" s="1" t="s">
        <v>8</v>
      </c>
      <c r="C240" s="2">
        <v>44362.67763888889</v>
      </c>
      <c r="D240" s="3">
        <f t="shared" si="3"/>
        <v>44362.684004629627</v>
      </c>
      <c r="E240">
        <v>149.9636363636364</v>
      </c>
      <c r="F240">
        <v>550</v>
      </c>
      <c r="G240">
        <v>550</v>
      </c>
      <c r="H240">
        <v>550</v>
      </c>
      <c r="I240">
        <v>22.911111111111111</v>
      </c>
      <c r="K240">
        <f>IF($B240="SPIN",_xll.PIAdvCalcVal(K$1,$C240,$D240,"average (time-weighted)","time-weighted",0,1,0,"")*($D240-$C240)*24,0)</f>
        <v>22.911111098502509</v>
      </c>
      <c r="L240">
        <f>IF($B240="SUPG",_xll.PIAdvCalcVal(L$1,$C240,$D240,"average (time-weighted)","time-weighted",0,1,0,"")*($D240-$C240)*24,0)</f>
        <v>0</v>
      </c>
      <c r="M240">
        <f>IF($B240="SUPL",_xll.PIAdvCalcVal(M$1,$C240,$D240,"average (time-weighted)","time-weighted",0,1,0,"")*($D240-$C240)*24,0)</f>
        <v>0</v>
      </c>
      <c r="N240" s="6">
        <f>I240-SUM(K240:M240)</f>
        <v>1.2608602162345051E-8</v>
      </c>
    </row>
    <row r="241" spans="1:14" x14ac:dyDescent="0.25">
      <c r="A241" s="1">
        <v>157</v>
      </c>
      <c r="B241" s="1" t="s">
        <v>10</v>
      </c>
      <c r="C241" s="2">
        <v>44362.677615740737</v>
      </c>
      <c r="D241" s="3">
        <f t="shared" si="3"/>
        <v>44362.683124999996</v>
      </c>
      <c r="E241">
        <v>127.31092436974789</v>
      </c>
      <c r="F241">
        <v>476.00000000000011</v>
      </c>
      <c r="G241">
        <v>476.00000000000011</v>
      </c>
      <c r="H241">
        <v>444</v>
      </c>
      <c r="I241">
        <v>16.833333333333339</v>
      </c>
      <c r="K241">
        <f>IF($B241="SPIN",_xll.PIAdvCalcVal(K$1,$C241,$D241,"average (time-weighted)","time-weighted",0,1,0,"")*($D241-$C241)*24,0)</f>
        <v>0</v>
      </c>
      <c r="L241">
        <f>IF($B241="SUPG",_xll.PIAdvCalcVal(L$1,$C241,$D241,"average (time-weighted)","time-weighted",0,1,0,"")*($D241-$C241)*24,0)</f>
        <v>16.833333333366269</v>
      </c>
      <c r="M241">
        <f>IF($B241="SUPL",_xll.PIAdvCalcVal(M$1,$C241,$D241,"average (time-weighted)","time-weighted",0,1,0,"")*($D241-$C241)*24,0)</f>
        <v>0</v>
      </c>
      <c r="N241" s="6">
        <f>I241-SUM(K241:M241)</f>
        <v>-3.2930103088801843E-11</v>
      </c>
    </row>
    <row r="242" spans="1:14" x14ac:dyDescent="0.25">
      <c r="A242" s="1">
        <v>158</v>
      </c>
      <c r="B242" s="1" t="s">
        <v>10</v>
      </c>
      <c r="C242" s="2">
        <v>44363.060254629629</v>
      </c>
      <c r="D242" s="3">
        <f t="shared" si="3"/>
        <v>44363.066736111112</v>
      </c>
      <c r="E242">
        <v>13.93571428571429</v>
      </c>
      <c r="F242">
        <v>560</v>
      </c>
      <c r="G242">
        <v>560</v>
      </c>
      <c r="H242">
        <v>554</v>
      </c>
      <c r="I242">
        <v>2.1677777777777778</v>
      </c>
      <c r="K242">
        <f>IF($B242="SPIN",_xll.PIAdvCalcVal(K$1,$C242,$D242,"average (time-weighted)","time-weighted",0,1,0,"")*($D242-$C242)*24,0)</f>
        <v>0</v>
      </c>
      <c r="L242">
        <f>IF($B242="SUPG",_xll.PIAdvCalcVal(L$1,$C242,$D242,"average (time-weighted)","time-weighted",0,1,0,"")*($D242-$C242)*24,0)</f>
        <v>2.1677777783546062</v>
      </c>
      <c r="M242">
        <f>IF($B242="SUPL",_xll.PIAdvCalcVal(M$1,$C242,$D242,"average (time-weighted)","time-weighted",0,1,0,"")*($D242-$C242)*24,0)</f>
        <v>0</v>
      </c>
      <c r="N242" s="6">
        <f>I242-SUM(K242:M242)</f>
        <v>-5.7682836285266603E-10</v>
      </c>
    </row>
    <row r="243" spans="1:14" x14ac:dyDescent="0.25">
      <c r="A243" s="1">
        <v>158</v>
      </c>
      <c r="B243" s="1" t="s">
        <v>9</v>
      </c>
      <c r="C243" s="2">
        <v>44363.060023148151</v>
      </c>
      <c r="D243" s="3">
        <f t="shared" si="3"/>
        <v>44363.066574074081</v>
      </c>
      <c r="E243">
        <v>72.89399293286219</v>
      </c>
      <c r="F243">
        <v>566</v>
      </c>
      <c r="G243">
        <v>562</v>
      </c>
      <c r="H243">
        <v>552</v>
      </c>
      <c r="I243">
        <v>11.460555555555549</v>
      </c>
      <c r="K243">
        <f>IF($B243="SPIN",_xll.PIAdvCalcVal(K$1,$C243,$D243,"average (time-weighted)","time-weighted",0,1,0,"")*($D243-$C243)*24,0)</f>
        <v>0</v>
      </c>
      <c r="L243">
        <f>IF($B243="SUPG",_xll.PIAdvCalcVal(L$1,$C243,$D243,"average (time-weighted)","time-weighted",0,1,0,"")*($D243-$C243)*24,0)</f>
        <v>0</v>
      </c>
      <c r="M243">
        <f>IF($B243="SUPL",_xll.PIAdvCalcVal(M$1,$C243,$D243,"average (time-weighted)","time-weighted",0,1,0,"")*($D243-$C243)*24,0)</f>
        <v>11.460555561514598</v>
      </c>
      <c r="N243" s="6">
        <f>I243-SUM(K243:M243)</f>
        <v>-5.9590483658666926E-9</v>
      </c>
    </row>
    <row r="244" spans="1:14" x14ac:dyDescent="0.25">
      <c r="A244" s="1">
        <v>159</v>
      </c>
      <c r="B244" s="1" t="s">
        <v>8</v>
      </c>
      <c r="C244" s="2">
        <v>44367.644768518519</v>
      </c>
      <c r="D244" s="3">
        <f t="shared" si="3"/>
        <v>44367.65384259259</v>
      </c>
      <c r="E244">
        <v>20.5</v>
      </c>
      <c r="F244">
        <v>784</v>
      </c>
      <c r="G244">
        <v>770</v>
      </c>
      <c r="H244">
        <v>234</v>
      </c>
      <c r="I244">
        <v>4.4644444444444451</v>
      </c>
      <c r="K244">
        <f>IF($B244="SPIN",_xll.PIAdvCalcVal(K$1,$C244,$D244,"average (time-weighted)","time-weighted",0,1,0,"")*($D244-$C244)*24,0)</f>
        <v>4.4644444427685812</v>
      </c>
      <c r="L244">
        <f>IF($B244="SUPG",_xll.PIAdvCalcVal(L$1,$C244,$D244,"average (time-weighted)","time-weighted",0,1,0,"")*($D244-$C244)*24,0)</f>
        <v>0</v>
      </c>
      <c r="M244">
        <f>IF($B244="SUPL",_xll.PIAdvCalcVal(M$1,$C244,$D244,"average (time-weighted)","time-weighted",0,1,0,"")*($D244-$C244)*24,0)</f>
        <v>0</v>
      </c>
      <c r="N244" s="6">
        <f>I244-SUM(K244:M244)</f>
        <v>1.6758638921032798E-9</v>
      </c>
    </row>
    <row r="245" spans="1:14" x14ac:dyDescent="0.25">
      <c r="A245" s="1">
        <v>159</v>
      </c>
      <c r="B245" s="1" t="s">
        <v>10</v>
      </c>
      <c r="C245" s="2">
        <v>44367.64340277778</v>
      </c>
      <c r="D245" s="3">
        <f t="shared" si="3"/>
        <v>44367.650972222225</v>
      </c>
      <c r="E245">
        <v>110.71865443425079</v>
      </c>
      <c r="F245">
        <v>654</v>
      </c>
      <c r="G245">
        <v>654</v>
      </c>
      <c r="H245">
        <v>542</v>
      </c>
      <c r="I245">
        <v>20.113888888888891</v>
      </c>
      <c r="K245">
        <f>IF($B245="SPIN",_xll.PIAdvCalcVal(K$1,$C245,$D245,"average (time-weighted)","time-weighted",0,1,0,"")*($D245-$C245)*24,0)</f>
        <v>0</v>
      </c>
      <c r="L245">
        <f>IF($B245="SUPG",_xll.PIAdvCalcVal(L$1,$C245,$D245,"average (time-weighted)","time-weighted",0,1,0,"")*($D245-$C245)*24,0)</f>
        <v>20.113888892583837</v>
      </c>
      <c r="M245">
        <f>IF($B245="SUPL",_xll.PIAdvCalcVal(M$1,$C245,$D245,"average (time-weighted)","time-weighted",0,1,0,"")*($D245-$C245)*24,0)</f>
        <v>0</v>
      </c>
      <c r="N245" s="6">
        <f>I245-SUM(K245:M245)</f>
        <v>-3.694946570931279E-9</v>
      </c>
    </row>
    <row r="246" spans="1:14" x14ac:dyDescent="0.25">
      <c r="A246" s="1">
        <v>160</v>
      </c>
      <c r="B246" s="1" t="s">
        <v>8</v>
      </c>
      <c r="C246" s="2">
        <v>44370.449907407397</v>
      </c>
      <c r="D246" s="3">
        <f t="shared" si="3"/>
        <v>44370.454999999987</v>
      </c>
      <c r="E246">
        <v>171.8863636363636</v>
      </c>
      <c r="F246">
        <v>440</v>
      </c>
      <c r="G246">
        <v>432</v>
      </c>
      <c r="H246">
        <v>310</v>
      </c>
      <c r="I246">
        <v>21.008333333333329</v>
      </c>
      <c r="K246">
        <f>IF($B246="SPIN",_xll.PIAdvCalcVal(K$1,$C246,$D246,"average (time-weighted)","time-weighted",0,1,0,"")*($D246-$C246)*24,0)</f>
        <v>21.008333321771879</v>
      </c>
      <c r="L246">
        <f>IF($B246="SUPG",_xll.PIAdvCalcVal(L$1,$C246,$D246,"average (time-weighted)","time-weighted",0,1,0,"")*($D246-$C246)*24,0)</f>
        <v>0</v>
      </c>
      <c r="M246">
        <f>IF($B246="SUPL",_xll.PIAdvCalcVal(M$1,$C246,$D246,"average (time-weighted)","time-weighted",0,1,0,"")*($D246-$C246)*24,0)</f>
        <v>0</v>
      </c>
      <c r="N246" s="6">
        <f>I246-SUM(K246:M246)</f>
        <v>1.1561450463659639E-8</v>
      </c>
    </row>
    <row r="247" spans="1:14" x14ac:dyDescent="0.25">
      <c r="A247" s="1">
        <v>160</v>
      </c>
      <c r="B247" s="1" t="s">
        <v>10</v>
      </c>
      <c r="C247" s="2">
        <v>44370.450277777767</v>
      </c>
      <c r="D247" s="3">
        <f t="shared" si="3"/>
        <v>44370.453634259247</v>
      </c>
      <c r="E247">
        <v>90</v>
      </c>
      <c r="F247">
        <v>290</v>
      </c>
      <c r="G247">
        <v>290</v>
      </c>
      <c r="H247">
        <v>290</v>
      </c>
      <c r="I247">
        <v>7.25</v>
      </c>
      <c r="K247">
        <f>IF($B247="SPIN",_xll.PIAdvCalcVal(K$1,$C247,$D247,"average (time-weighted)","time-weighted",0,1,0,"")*($D247-$C247)*24,0)</f>
        <v>0</v>
      </c>
      <c r="L247">
        <f>IF($B247="SUPG",_xll.PIAdvCalcVal(L$1,$C247,$D247,"average (time-weighted)","time-weighted",0,1,0,"")*($D247-$C247)*24,0)</f>
        <v>7.2499999974388629</v>
      </c>
      <c r="M247">
        <f>IF($B247="SUPL",_xll.PIAdvCalcVal(M$1,$C247,$D247,"average (time-weighted)","time-weighted",0,1,0,"")*($D247-$C247)*24,0)</f>
        <v>0</v>
      </c>
      <c r="N247" s="6">
        <f>I247-SUM(K247:M247)</f>
        <v>2.5611370801925659E-9</v>
      </c>
    </row>
    <row r="248" spans="1:14" x14ac:dyDescent="0.25">
      <c r="A248" s="1">
        <v>161</v>
      </c>
      <c r="B248" s="1" t="s">
        <v>8</v>
      </c>
      <c r="C248" s="2">
        <v>44370.735092592593</v>
      </c>
      <c r="D248" s="3">
        <f t="shared" si="3"/>
        <v>44370.738935185189</v>
      </c>
      <c r="E248">
        <v>160</v>
      </c>
      <c r="F248">
        <v>332</v>
      </c>
      <c r="G248">
        <v>332</v>
      </c>
      <c r="H248">
        <v>332</v>
      </c>
      <c r="I248">
        <v>14.75555555555556</v>
      </c>
      <c r="K248">
        <f>IF($B248="SPIN",_xll.PIAdvCalcVal(K$1,$C248,$D248,"average (time-weighted)","time-weighted",0,1,0,"")*($D248-$C248)*24,0)</f>
        <v>14.755555568262935</v>
      </c>
      <c r="L248">
        <f>IF($B248="SUPG",_xll.PIAdvCalcVal(L$1,$C248,$D248,"average (time-weighted)","time-weighted",0,1,0,"")*($D248-$C248)*24,0)</f>
        <v>0</v>
      </c>
      <c r="M248">
        <f>IF($B248="SUPL",_xll.PIAdvCalcVal(M$1,$C248,$D248,"average (time-weighted)","time-weighted",0,1,0,"")*($D248-$C248)*24,0)</f>
        <v>0</v>
      </c>
      <c r="N248" s="6">
        <f>I248-SUM(K248:M248)</f>
        <v>-1.2707374708043062E-8</v>
      </c>
    </row>
    <row r="249" spans="1:14" x14ac:dyDescent="0.25">
      <c r="A249" s="1">
        <v>162</v>
      </c>
      <c r="B249" s="1" t="s">
        <v>10</v>
      </c>
      <c r="C249" s="2">
        <v>44376.690462962957</v>
      </c>
      <c r="D249" s="3">
        <f t="shared" si="3"/>
        <v>44376.753263888881</v>
      </c>
      <c r="E249">
        <v>20.659786214522669</v>
      </c>
      <c r="F249">
        <v>5426</v>
      </c>
      <c r="G249">
        <v>3260</v>
      </c>
      <c r="H249">
        <v>2338</v>
      </c>
      <c r="I249">
        <v>31.138888888888889</v>
      </c>
      <c r="K249">
        <f>IF($B249="SPIN",_xll.PIAdvCalcVal(K$1,$C249,$D249,"average (time-weighted)","time-weighted",0,1,0,"")*($D249-$C249)*24,0)</f>
        <v>0</v>
      </c>
      <c r="L249">
        <f>IF($B249="SUPG",_xll.PIAdvCalcVal(L$1,$C249,$D249,"average (time-weighted)","time-weighted",0,1,0,"")*($D249-$C249)*24,0)</f>
        <v>31.138888887691678</v>
      </c>
      <c r="M249">
        <f>IF($B249="SUPL",_xll.PIAdvCalcVal(M$1,$C249,$D249,"average (time-weighted)","time-weighted",0,1,0,"")*($D249-$C249)*24,0)</f>
        <v>0</v>
      </c>
      <c r="N249" s="6">
        <f>I249-SUM(K249:M249)</f>
        <v>1.1972112190505868E-9</v>
      </c>
    </row>
  </sheetData>
  <conditionalFormatting sqref="N2:N249">
    <cfRule type="cellIs" dxfId="0" priority="3" operator="notBetween">
      <formula>-0.000001</formula>
      <formula>0.000001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Directives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Charlton</dc:creator>
  <cp:lastModifiedBy>Jeff Charlton</cp:lastModifiedBy>
  <dcterms:created xsi:type="dcterms:W3CDTF">2021-07-08T16:09:40Z</dcterms:created>
  <dcterms:modified xsi:type="dcterms:W3CDTF">2021-07-08T18:41:38Z</dcterms:modified>
</cp:coreProperties>
</file>