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E78F14A1-3D6A-45CF-A1E0-A2F84D074910}" xr6:coauthVersionLast="46" xr6:coauthVersionMax="46" xr10:uidLastSave="{00000000-0000-0000-0000-000000000000}"/>
  <bookViews>
    <workbookView xWindow="28680" yWindow="3180" windowWidth="29040" windowHeight="15840" tabRatio="870" xr2:uid="{8BC33FC8-29E0-43CA-B890-91710E4ED709}"/>
  </bookViews>
  <sheets>
    <sheet name="Functionalization Calculation" sheetId="1" r:id="rId1"/>
    <sheet name="LINES &gt;&gt;&gt;" sheetId="2" r:id="rId2"/>
    <sheet name="ATCO Lines" sheetId="19" r:id="rId3"/>
    <sheet name="AML Lines" sheetId="10" r:id="rId4"/>
    <sheet name="SUBSTATIONS &gt;&gt;&gt;" sheetId="15" r:id="rId5"/>
    <sheet name="ATCO Subs" sheetId="20" r:id="rId6"/>
    <sheet name="AML Subs" sheetId="18" r:id="rId7"/>
    <sheet name="NON-CAPITAL COSTS &gt;&gt;&gt;" sheetId="7" r:id="rId8"/>
    <sheet name="All TFOs Non-Capital Cost" sheetId="8" r:id="rId9"/>
    <sheet name="OTHER &gt;&gt;&gt;" sheetId="12" r:id="rId10"/>
    <sheet name="EPCOR ENMAX Assets" sheetId="13" r:id="rId11"/>
    <sheet name="Global Inputs" sheetId="9" r:id="rId12"/>
  </sheets>
  <definedNames>
    <definedName name="BulkLineLimit">'Global Inputs'!$D$7</definedName>
    <definedName name="BulkSecLimit">'Global Inputs'!$D$11</definedName>
    <definedName name="CADtoCADk">'Global Inputs'!$D$19</definedName>
    <definedName name="CADtoCADm">'Global Inputs'!$D$18</definedName>
    <definedName name="CustomerContributions">'Global Inputs'!$D$15</definedName>
    <definedName name="RegionalLineLimit">'Global Inputs'!$D$8</definedName>
    <definedName name="RegionalSecLimit">'Global Inputs'!$D$12</definedName>
    <definedName name="YEAR">'Functionalization Calculation'!$D$4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M15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465" i="19"/>
  <c r="H466" i="19"/>
  <c r="H467" i="19"/>
  <c r="H468" i="19"/>
  <c r="H469" i="19"/>
  <c r="H470" i="19"/>
  <c r="H471" i="19"/>
  <c r="H472" i="19"/>
  <c r="H473" i="19"/>
  <c r="H474" i="19"/>
  <c r="H475" i="19"/>
  <c r="H476" i="19"/>
  <c r="H477" i="19"/>
  <c r="H478" i="19"/>
  <c r="H479" i="19"/>
  <c r="H480" i="19"/>
  <c r="H481" i="19"/>
  <c r="H482" i="19"/>
  <c r="H483" i="19"/>
  <c r="H484" i="19"/>
  <c r="H485" i="19"/>
  <c r="H486" i="19"/>
  <c r="H487" i="19"/>
  <c r="H488" i="19"/>
  <c r="H489" i="19"/>
  <c r="H490" i="19"/>
  <c r="H491" i="19"/>
  <c r="H492" i="19"/>
  <c r="H493" i="19"/>
  <c r="H494" i="19"/>
  <c r="H495" i="19"/>
  <c r="H496" i="19"/>
  <c r="H497" i="19"/>
  <c r="H498" i="19"/>
  <c r="H499" i="19"/>
  <c r="H500" i="19"/>
  <c r="H501" i="19"/>
  <c r="H502" i="19"/>
  <c r="H503" i="19"/>
  <c r="H504" i="19"/>
  <c r="H505" i="19"/>
  <c r="H506" i="19"/>
  <c r="H507" i="19"/>
  <c r="H508" i="19"/>
  <c r="H509" i="19"/>
  <c r="H510" i="19"/>
  <c r="H511" i="19"/>
  <c r="H512" i="19"/>
  <c r="H513" i="19"/>
  <c r="H514" i="19"/>
  <c r="H515" i="19"/>
  <c r="H516" i="19"/>
  <c r="H517" i="19"/>
  <c r="H518" i="19"/>
  <c r="H519" i="19"/>
  <c r="H520" i="19"/>
  <c r="H521" i="19"/>
  <c r="H522" i="19"/>
  <c r="H523" i="19"/>
  <c r="H524" i="19"/>
  <c r="H525" i="19"/>
  <c r="H526" i="19"/>
  <c r="H527" i="19"/>
  <c r="H528" i="19"/>
  <c r="H529" i="19"/>
  <c r="H530" i="19"/>
  <c r="H531" i="19"/>
  <c r="H532" i="19"/>
  <c r="H533" i="19"/>
  <c r="H534" i="19"/>
  <c r="H535" i="19"/>
  <c r="H536" i="19"/>
  <c r="H537" i="19"/>
  <c r="H538" i="19"/>
  <c r="H539" i="19"/>
  <c r="H540" i="19"/>
  <c r="H541" i="19"/>
  <c r="H542" i="19"/>
  <c r="H543" i="19"/>
  <c r="H544" i="19"/>
  <c r="H545" i="19"/>
  <c r="H546" i="19"/>
  <c r="H547" i="19"/>
  <c r="H548" i="19"/>
  <c r="H549" i="19"/>
  <c r="H550" i="19"/>
  <c r="H551" i="19"/>
  <c r="H552" i="19"/>
  <c r="H553" i="19"/>
  <c r="H554" i="19"/>
  <c r="H555" i="19"/>
  <c r="H556" i="19"/>
  <c r="H557" i="19"/>
  <c r="H558" i="19"/>
  <c r="H559" i="19"/>
  <c r="H560" i="19"/>
  <c r="H561" i="19"/>
  <c r="H562" i="19"/>
  <c r="H563" i="19"/>
  <c r="H564" i="19"/>
  <c r="H565" i="19"/>
  <c r="H566" i="19"/>
  <c r="H567" i="19"/>
  <c r="H568" i="19"/>
  <c r="H569" i="19"/>
  <c r="H570" i="19"/>
  <c r="H571" i="19"/>
  <c r="H572" i="19"/>
  <c r="H573" i="19"/>
  <c r="H574" i="19"/>
  <c r="H575" i="19"/>
  <c r="H576" i="19"/>
  <c r="H577" i="19"/>
  <c r="H578" i="19"/>
  <c r="H579" i="19"/>
  <c r="H580" i="19"/>
  <c r="H581" i="19"/>
  <c r="H582" i="19"/>
  <c r="H583" i="19"/>
  <c r="H584" i="19"/>
  <c r="H585" i="19"/>
  <c r="H586" i="19"/>
  <c r="H587" i="19"/>
  <c r="H588" i="19"/>
  <c r="H589" i="19"/>
  <c r="H590" i="19"/>
  <c r="H591" i="19"/>
  <c r="H592" i="19"/>
  <c r="H593" i="19"/>
  <c r="H594" i="19"/>
  <c r="H595" i="19"/>
  <c r="H596" i="19"/>
  <c r="H597" i="19"/>
  <c r="H598" i="19"/>
  <c r="H599" i="19"/>
  <c r="H600" i="19"/>
  <c r="H601" i="19"/>
  <c r="H602" i="19"/>
  <c r="H603" i="19"/>
  <c r="H604" i="19"/>
  <c r="H605" i="19"/>
  <c r="H606" i="19"/>
  <c r="H607" i="19"/>
  <c r="H608" i="19"/>
  <c r="H609" i="19"/>
  <c r="H610" i="19"/>
  <c r="H611" i="19"/>
  <c r="H612" i="19"/>
  <c r="H613" i="19"/>
  <c r="H614" i="19"/>
  <c r="H615" i="19"/>
  <c r="H616" i="19"/>
  <c r="H617" i="19"/>
  <c r="H618" i="19"/>
  <c r="H619" i="19"/>
  <c r="H620" i="19"/>
  <c r="H621" i="19"/>
  <c r="H622" i="19"/>
  <c r="H623" i="19"/>
  <c r="H624" i="19"/>
  <c r="H625" i="19"/>
  <c r="H626" i="19"/>
  <c r="H627" i="19"/>
  <c r="H628" i="19"/>
  <c r="H629" i="19"/>
  <c r="H630" i="19"/>
  <c r="H631" i="19"/>
  <c r="H632" i="19"/>
  <c r="H633" i="19"/>
  <c r="H634" i="19"/>
  <c r="H635" i="19"/>
  <c r="H636" i="19"/>
  <c r="H637" i="19"/>
  <c r="H638" i="19"/>
  <c r="H639" i="19"/>
  <c r="H640" i="19"/>
  <c r="H641" i="19"/>
  <c r="H642" i="19"/>
  <c r="H643" i="19"/>
  <c r="H644" i="19"/>
  <c r="H645" i="19"/>
  <c r="H646" i="19"/>
  <c r="H647" i="19"/>
  <c r="H648" i="19"/>
  <c r="H649" i="19"/>
  <c r="H650" i="19"/>
  <c r="H651" i="19"/>
  <c r="H652" i="19"/>
  <c r="H653" i="19"/>
  <c r="H654" i="19"/>
  <c r="H655" i="19"/>
  <c r="H656" i="19"/>
  <c r="H657" i="19"/>
  <c r="H658" i="19"/>
  <c r="H659" i="19"/>
  <c r="H660" i="19"/>
  <c r="H661" i="19"/>
  <c r="H662" i="19"/>
  <c r="H663" i="19"/>
  <c r="H664" i="19"/>
  <c r="H665" i="19"/>
  <c r="H666" i="19"/>
  <c r="H667" i="19"/>
  <c r="H668" i="19"/>
  <c r="H669" i="19"/>
  <c r="H670" i="19"/>
  <c r="H671" i="19"/>
  <c r="H672" i="19"/>
  <c r="H673" i="19"/>
  <c r="H674" i="19"/>
  <c r="H675" i="19"/>
  <c r="H676" i="19"/>
  <c r="H677" i="19"/>
  <c r="H678" i="19"/>
  <c r="H679" i="19"/>
  <c r="H680" i="19"/>
  <c r="H681" i="19"/>
  <c r="H682" i="19"/>
  <c r="H683" i="19"/>
  <c r="H684" i="19"/>
  <c r="H685" i="19"/>
  <c r="H686" i="19"/>
  <c r="H687" i="19"/>
  <c r="H688" i="19"/>
  <c r="H689" i="19"/>
  <c r="H690" i="19"/>
  <c r="H691" i="19"/>
  <c r="H692" i="19"/>
  <c r="H693" i="19"/>
  <c r="H694" i="19"/>
  <c r="H695" i="19"/>
  <c r="H696" i="19"/>
  <c r="H697" i="19"/>
  <c r="H698" i="19"/>
  <c r="H699" i="19"/>
  <c r="H700" i="19"/>
  <c r="H701" i="19"/>
  <c r="H702" i="19"/>
  <c r="H703" i="19"/>
  <c r="H704" i="19"/>
  <c r="H705" i="19"/>
  <c r="H706" i="19"/>
  <c r="H707" i="19"/>
  <c r="H708" i="19"/>
  <c r="H709" i="19"/>
  <c r="H710" i="19"/>
  <c r="H711" i="19"/>
  <c r="H712" i="19"/>
  <c r="H713" i="19"/>
  <c r="H714" i="19"/>
  <c r="H715" i="19"/>
  <c r="H716" i="19"/>
  <c r="H717" i="19"/>
  <c r="H718" i="19"/>
  <c r="H719" i="19"/>
  <c r="H720" i="19"/>
  <c r="H721" i="19"/>
  <c r="H722" i="19"/>
  <c r="H723" i="19"/>
  <c r="H724" i="19"/>
  <c r="H725" i="19"/>
  <c r="H726" i="19"/>
  <c r="H727" i="19"/>
  <c r="H728" i="19"/>
  <c r="H729" i="19"/>
  <c r="H730" i="19"/>
  <c r="H731" i="19"/>
  <c r="H732" i="19"/>
  <c r="H733" i="19"/>
  <c r="H734" i="19"/>
  <c r="H735" i="19"/>
  <c r="H736" i="19"/>
  <c r="H737" i="19"/>
  <c r="H738" i="19"/>
  <c r="H739" i="19"/>
  <c r="H740" i="19"/>
  <c r="H741" i="19"/>
  <c r="H742" i="19"/>
  <c r="H743" i="19"/>
  <c r="H744" i="19"/>
  <c r="H745" i="19"/>
  <c r="H746" i="19"/>
  <c r="H747" i="19"/>
  <c r="H748" i="19"/>
  <c r="H749" i="19"/>
  <c r="H750" i="19"/>
  <c r="H751" i="19"/>
  <c r="H752" i="19"/>
  <c r="H753" i="19"/>
  <c r="H754" i="19"/>
  <c r="H755" i="19"/>
  <c r="H756" i="19"/>
  <c r="H757" i="19"/>
  <c r="H758" i="19"/>
  <c r="H759" i="19"/>
  <c r="H760" i="19"/>
  <c r="H761" i="19"/>
  <c r="H762" i="19"/>
  <c r="H763" i="19"/>
  <c r="H764" i="19"/>
  <c r="H765" i="19"/>
  <c r="H766" i="19"/>
  <c r="H767" i="19"/>
  <c r="H768" i="19"/>
  <c r="H769" i="19"/>
  <c r="H770" i="19"/>
  <c r="H771" i="19"/>
  <c r="H772" i="19"/>
  <c r="H773" i="19"/>
  <c r="H774" i="19"/>
  <c r="H775" i="19"/>
  <c r="H776" i="19"/>
  <c r="H777" i="19"/>
  <c r="H778" i="19"/>
  <c r="H779" i="19"/>
  <c r="H780" i="19"/>
  <c r="H781" i="19"/>
  <c r="H782" i="19"/>
  <c r="H783" i="19"/>
  <c r="H784" i="19"/>
  <c r="H785" i="19"/>
  <c r="H786" i="19"/>
  <c r="H787" i="19"/>
  <c r="H788" i="19"/>
  <c r="H789" i="19"/>
  <c r="H790" i="19"/>
  <c r="H791" i="19"/>
  <c r="H792" i="19"/>
  <c r="H793" i="19"/>
  <c r="H794" i="19"/>
  <c r="H795" i="19"/>
  <c r="H796" i="19"/>
  <c r="H797" i="19"/>
  <c r="H798" i="19"/>
  <c r="H799" i="19"/>
  <c r="H800" i="19"/>
  <c r="H801" i="19"/>
  <c r="H802" i="19"/>
  <c r="H803" i="19"/>
  <c r="H804" i="19"/>
  <c r="H805" i="19"/>
  <c r="H806" i="19"/>
  <c r="H807" i="19"/>
  <c r="H808" i="19"/>
  <c r="H809" i="19"/>
  <c r="H810" i="19"/>
  <c r="H811" i="19"/>
  <c r="H812" i="19"/>
  <c r="H813" i="19"/>
  <c r="H814" i="19"/>
  <c r="H815" i="19"/>
  <c r="H816" i="19"/>
  <c r="H817" i="19"/>
  <c r="H818" i="19"/>
  <c r="H819" i="19"/>
  <c r="H820" i="19"/>
  <c r="H821" i="19"/>
  <c r="H822" i="19"/>
  <c r="H823" i="19"/>
  <c r="H824" i="19"/>
  <c r="H825" i="19"/>
  <c r="H826" i="19"/>
  <c r="H827" i="19"/>
  <c r="H828" i="19"/>
  <c r="H829" i="19"/>
  <c r="H830" i="19"/>
  <c r="H831" i="19"/>
  <c r="H832" i="19"/>
  <c r="H833" i="19"/>
  <c r="H834" i="19"/>
  <c r="H835" i="19"/>
  <c r="H836" i="19"/>
  <c r="H837" i="19"/>
  <c r="H838" i="19"/>
  <c r="H839" i="19"/>
  <c r="H840" i="19"/>
  <c r="H841" i="19"/>
  <c r="H842" i="19"/>
  <c r="H843" i="19"/>
  <c r="H844" i="19"/>
  <c r="H845" i="19"/>
  <c r="H846" i="19"/>
  <c r="H847" i="19"/>
  <c r="H848" i="19"/>
  <c r="H849" i="19"/>
  <c r="H850" i="19"/>
  <c r="H851" i="19"/>
  <c r="H852" i="19"/>
  <c r="H853" i="19"/>
  <c r="H854" i="19"/>
  <c r="H855" i="19"/>
  <c r="H856" i="19"/>
  <c r="H857" i="19"/>
  <c r="H858" i="19"/>
  <c r="H859" i="19"/>
  <c r="H860" i="19"/>
  <c r="H861" i="19"/>
  <c r="H862" i="19"/>
  <c r="H863" i="19"/>
  <c r="H864" i="19"/>
  <c r="H865" i="19"/>
  <c r="H866" i="19"/>
  <c r="H867" i="19"/>
  <c r="H868" i="19"/>
  <c r="H869" i="19"/>
  <c r="H870" i="19"/>
  <c r="H871" i="19"/>
  <c r="H872" i="19"/>
  <c r="H873" i="19"/>
  <c r="H874" i="19"/>
  <c r="H875" i="19"/>
  <c r="H8" i="19"/>
  <c r="L255" i="18" l="1"/>
  <c r="L254" i="18"/>
  <c r="J265" i="20"/>
  <c r="J260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93" i="20"/>
  <c r="L194" i="20"/>
  <c r="L195" i="20"/>
  <c r="L196" i="20"/>
  <c r="L197" i="20"/>
  <c r="L198" i="20"/>
  <c r="L199" i="20"/>
  <c r="L200" i="20"/>
  <c r="L201" i="20"/>
  <c r="L202" i="20"/>
  <c r="L203" i="20"/>
  <c r="L204" i="20"/>
  <c r="L205" i="20"/>
  <c r="L206" i="20"/>
  <c r="L207" i="20"/>
  <c r="L208" i="20"/>
  <c r="L209" i="20"/>
  <c r="L210" i="20"/>
  <c r="L211" i="20"/>
  <c r="L212" i="20"/>
  <c r="L213" i="20"/>
  <c r="L214" i="20"/>
  <c r="L215" i="20"/>
  <c r="L216" i="20"/>
  <c r="L217" i="20"/>
  <c r="L218" i="20"/>
  <c r="L219" i="20"/>
  <c r="L220" i="20"/>
  <c r="L221" i="20"/>
  <c r="L222" i="20"/>
  <c r="L223" i="20"/>
  <c r="L224" i="20"/>
  <c r="L225" i="20"/>
  <c r="L226" i="20"/>
  <c r="L227" i="20"/>
  <c r="L228" i="20"/>
  <c r="L229" i="20"/>
  <c r="L230" i="20"/>
  <c r="L231" i="20"/>
  <c r="L232" i="20"/>
  <c r="L233" i="20"/>
  <c r="L234" i="20"/>
  <c r="L235" i="20"/>
  <c r="L236" i="20"/>
  <c r="L237" i="20"/>
  <c r="L238" i="20"/>
  <c r="L239" i="20"/>
  <c r="L240" i="20"/>
  <c r="L241" i="20"/>
  <c r="L242" i="20"/>
  <c r="L243" i="20"/>
  <c r="L244" i="20"/>
  <c r="L245" i="20"/>
  <c r="L246" i="20"/>
  <c r="L247" i="20"/>
  <c r="L248" i="20"/>
  <c r="L249" i="20"/>
  <c r="L250" i="20"/>
  <c r="L251" i="20"/>
  <c r="L252" i="20"/>
  <c r="L253" i="20"/>
  <c r="L254" i="20"/>
  <c r="L255" i="20"/>
  <c r="L256" i="20"/>
  <c r="L257" i="20"/>
  <c r="L258" i="20"/>
  <c r="L259" i="20"/>
  <c r="L261" i="20"/>
  <c r="L262" i="20"/>
  <c r="L263" i="20"/>
  <c r="L264" i="20"/>
  <c r="L266" i="20"/>
  <c r="L267" i="20"/>
  <c r="L268" i="20"/>
  <c r="L269" i="20"/>
  <c r="L270" i="20"/>
  <c r="L271" i="20"/>
  <c r="L272" i="20"/>
  <c r="L273" i="20"/>
  <c r="L274" i="20"/>
  <c r="L275" i="20"/>
  <c r="L276" i="20"/>
  <c r="L277" i="20"/>
  <c r="L278" i="20"/>
  <c r="L279" i="20"/>
  <c r="L280" i="20"/>
  <c r="L281" i="20"/>
  <c r="L282" i="20"/>
  <c r="L283" i="20"/>
  <c r="L284" i="20"/>
  <c r="L285" i="20"/>
  <c r="L286" i="20"/>
  <c r="L287" i="20"/>
  <c r="L288" i="20"/>
  <c r="L289" i="20"/>
  <c r="L290" i="20"/>
  <c r="L291" i="20"/>
  <c r="L292" i="20"/>
  <c r="L293" i="20"/>
  <c r="L294" i="20"/>
  <c r="L295" i="20"/>
  <c r="L296" i="20"/>
  <c r="L297" i="20"/>
  <c r="L298" i="20"/>
  <c r="L299" i="20"/>
  <c r="L300" i="20"/>
  <c r="L301" i="20"/>
  <c r="L302" i="20"/>
  <c r="L303" i="20"/>
  <c r="L304" i="20"/>
  <c r="L305" i="20"/>
  <c r="L306" i="20"/>
  <c r="L307" i="20"/>
  <c r="L308" i="20"/>
  <c r="L309" i="20"/>
  <c r="L310" i="20"/>
  <c r="L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5" i="20"/>
  <c r="E196" i="20"/>
  <c r="E197" i="20"/>
  <c r="E198" i="20"/>
  <c r="E199" i="20"/>
  <c r="E200" i="20"/>
  <c r="E201" i="20"/>
  <c r="E202" i="20"/>
  <c r="E203" i="20"/>
  <c r="E204" i="20"/>
  <c r="E205" i="20"/>
  <c r="E206" i="20"/>
  <c r="E207" i="20"/>
  <c r="E208" i="20"/>
  <c r="E209" i="20"/>
  <c r="E210" i="20"/>
  <c r="E211" i="20"/>
  <c r="E212" i="20"/>
  <c r="E213" i="20"/>
  <c r="E214" i="20"/>
  <c r="E215" i="20"/>
  <c r="E216" i="20"/>
  <c r="E217" i="20"/>
  <c r="E218" i="20"/>
  <c r="E219" i="20"/>
  <c r="E220" i="20"/>
  <c r="E221" i="20"/>
  <c r="E222" i="20"/>
  <c r="E223" i="20"/>
  <c r="E224" i="20"/>
  <c r="E225" i="20"/>
  <c r="E226" i="20"/>
  <c r="E227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4" i="20"/>
  <c r="E245" i="20"/>
  <c r="E246" i="20"/>
  <c r="E247" i="20"/>
  <c r="E248" i="20"/>
  <c r="E249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262" i="20"/>
  <c r="E263" i="20"/>
  <c r="E264" i="20"/>
  <c r="E265" i="20"/>
  <c r="E266" i="20"/>
  <c r="E267" i="20"/>
  <c r="E268" i="20"/>
  <c r="E269" i="20"/>
  <c r="E270" i="20"/>
  <c r="E271" i="20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89" i="20"/>
  <c r="E290" i="20"/>
  <c r="E291" i="20"/>
  <c r="E292" i="20"/>
  <c r="E293" i="20"/>
  <c r="E294" i="20"/>
  <c r="E295" i="20"/>
  <c r="E296" i="20"/>
  <c r="E297" i="20"/>
  <c r="E298" i="20"/>
  <c r="E299" i="20"/>
  <c r="E300" i="20"/>
  <c r="E301" i="20"/>
  <c r="E302" i="20"/>
  <c r="E303" i="20"/>
  <c r="E304" i="20"/>
  <c r="E305" i="20"/>
  <c r="E306" i="20"/>
  <c r="E307" i="20"/>
  <c r="E308" i="20"/>
  <c r="E309" i="20"/>
  <c r="E310" i="20"/>
  <c r="E8" i="20"/>
  <c r="L9" i="18" l="1"/>
  <c r="H9" i="18"/>
  <c r="N9" i="18" l="1"/>
  <c r="O9" i="18"/>
  <c r="J9" i="18"/>
  <c r="M9" i="18" s="1"/>
  <c r="I9" i="18"/>
  <c r="P9" i="18" s="1"/>
  <c r="E439" i="10"/>
  <c r="E450" i="10"/>
  <c r="E482" i="10"/>
  <c r="E491" i="10"/>
  <c r="E8" i="10"/>
  <c r="H9" i="10"/>
  <c r="E14" i="10"/>
  <c r="E31" i="10"/>
  <c r="H83" i="10"/>
  <c r="E95" i="10"/>
  <c r="H117" i="10"/>
  <c r="E159" i="10"/>
  <c r="H213" i="10"/>
  <c r="E223" i="10"/>
  <c r="H229" i="10"/>
  <c r="H245" i="10"/>
  <c r="E287" i="10"/>
  <c r="E335" i="10"/>
  <c r="H341" i="10"/>
  <c r="E357" i="10"/>
  <c r="E370" i="10"/>
  <c r="E371" i="10"/>
  <c r="H373" i="10"/>
  <c r="E379" i="10"/>
  <c r="E380" i="10"/>
  <c r="E381" i="10"/>
  <c r="E386" i="10"/>
  <c r="E387" i="10"/>
  <c r="E388" i="10"/>
  <c r="E389" i="10"/>
  <c r="E402" i="10"/>
  <c r="E403" i="10"/>
  <c r="E411" i="10"/>
  <c r="E412" i="10"/>
  <c r="E413" i="10"/>
  <c r="E418" i="10"/>
  <c r="E419" i="10"/>
  <c r="E420" i="10"/>
  <c r="E421" i="10"/>
  <c r="E434" i="10"/>
  <c r="E435" i="10"/>
  <c r="E442" i="10"/>
  <c r="E444" i="10"/>
  <c r="E445" i="10"/>
  <c r="E451" i="10"/>
  <c r="E452" i="10"/>
  <c r="E453" i="10"/>
  <c r="E455" i="10"/>
  <c r="E456" i="10"/>
  <c r="E466" i="10"/>
  <c r="E467" i="10"/>
  <c r="E474" i="10"/>
  <c r="E476" i="10"/>
  <c r="E477" i="10"/>
  <c r="E483" i="10"/>
  <c r="E484" i="10"/>
  <c r="E485" i="10"/>
  <c r="E487" i="10"/>
  <c r="E488" i="10"/>
  <c r="E493" i="10"/>
  <c r="H101" i="10"/>
  <c r="I485" i="10" l="1"/>
  <c r="J485" i="10"/>
  <c r="I287" i="10"/>
  <c r="J287" i="10"/>
  <c r="I434" i="10"/>
  <c r="J434" i="10"/>
  <c r="I493" i="10"/>
  <c r="J493" i="10"/>
  <c r="I445" i="10"/>
  <c r="J445" i="10"/>
  <c r="I467" i="10"/>
  <c r="J467" i="10"/>
  <c r="I444" i="10"/>
  <c r="J444" i="10"/>
  <c r="I386" i="10"/>
  <c r="J386" i="10"/>
  <c r="J487" i="10"/>
  <c r="I487" i="10"/>
  <c r="I466" i="10"/>
  <c r="J466" i="10"/>
  <c r="I442" i="10"/>
  <c r="J442" i="10"/>
  <c r="I412" i="10"/>
  <c r="J412" i="10"/>
  <c r="I381" i="10"/>
  <c r="J381" i="10"/>
  <c r="I335" i="10"/>
  <c r="J335" i="10"/>
  <c r="I95" i="10"/>
  <c r="J95" i="10"/>
  <c r="I450" i="10"/>
  <c r="J450" i="10"/>
  <c r="I380" i="10"/>
  <c r="J380" i="10"/>
  <c r="I483" i="10"/>
  <c r="J483" i="10"/>
  <c r="I453" i="10"/>
  <c r="J453" i="10"/>
  <c r="I421" i="10"/>
  <c r="J421" i="10"/>
  <c r="I402" i="10"/>
  <c r="J402" i="10"/>
  <c r="J14" i="10"/>
  <c r="I14" i="10"/>
  <c r="J456" i="10"/>
  <c r="I456" i="10"/>
  <c r="I31" i="10"/>
  <c r="J31" i="10"/>
  <c r="I477" i="10"/>
  <c r="J477" i="10"/>
  <c r="I452" i="10"/>
  <c r="J452" i="10"/>
  <c r="J420" i="10"/>
  <c r="I420" i="10"/>
  <c r="I389" i="10"/>
  <c r="J389" i="10"/>
  <c r="I371" i="10"/>
  <c r="J371" i="10"/>
  <c r="I223" i="10"/>
  <c r="J223" i="10"/>
  <c r="I435" i="10"/>
  <c r="J435" i="10"/>
  <c r="I484" i="10"/>
  <c r="J484" i="10"/>
  <c r="I379" i="10"/>
  <c r="J379" i="10"/>
  <c r="I476" i="10"/>
  <c r="J476" i="10"/>
  <c r="I451" i="10"/>
  <c r="J451" i="10"/>
  <c r="I419" i="10"/>
  <c r="J419" i="10"/>
  <c r="J388" i="10"/>
  <c r="I388" i="10"/>
  <c r="I370" i="10"/>
  <c r="J370" i="10"/>
  <c r="J8" i="10"/>
  <c r="I8" i="10"/>
  <c r="I411" i="10"/>
  <c r="J411" i="10"/>
  <c r="J455" i="10"/>
  <c r="I455" i="10"/>
  <c r="I474" i="10"/>
  <c r="J474" i="10"/>
  <c r="I418" i="10"/>
  <c r="J418" i="10"/>
  <c r="I387" i="10"/>
  <c r="J387" i="10"/>
  <c r="I357" i="10"/>
  <c r="J357" i="10"/>
  <c r="I159" i="10"/>
  <c r="J159" i="10"/>
  <c r="J491" i="10"/>
  <c r="I491" i="10"/>
  <c r="K439" i="10"/>
  <c r="J439" i="10"/>
  <c r="I439" i="10"/>
  <c r="I403" i="10"/>
  <c r="J403" i="10"/>
  <c r="J488" i="10"/>
  <c r="I488" i="10"/>
  <c r="I413" i="10"/>
  <c r="J413" i="10"/>
  <c r="I482" i="10"/>
  <c r="J482" i="10"/>
  <c r="G492" i="10"/>
  <c r="H492" i="10"/>
  <c r="G475" i="10"/>
  <c r="H475" i="10"/>
  <c r="G459" i="10"/>
  <c r="H459" i="10"/>
  <c r="G443" i="10"/>
  <c r="H443" i="10"/>
  <c r="G426" i="10"/>
  <c r="H426" i="10"/>
  <c r="G410" i="10"/>
  <c r="H410" i="10"/>
  <c r="G394" i="10"/>
  <c r="H394" i="10"/>
  <c r="G378" i="10"/>
  <c r="H378" i="10"/>
  <c r="G362" i="10"/>
  <c r="H362" i="10"/>
  <c r="G346" i="10"/>
  <c r="H346" i="10"/>
  <c r="E346" i="10"/>
  <c r="G330" i="10"/>
  <c r="H330" i="10"/>
  <c r="E330" i="10"/>
  <c r="G314" i="10"/>
  <c r="H314" i="10"/>
  <c r="E314" i="10"/>
  <c r="G298" i="10"/>
  <c r="H298" i="10"/>
  <c r="E298" i="10"/>
  <c r="G282" i="10"/>
  <c r="H282" i="10"/>
  <c r="E282" i="10"/>
  <c r="G266" i="10"/>
  <c r="H266" i="10"/>
  <c r="E266" i="10"/>
  <c r="G250" i="10"/>
  <c r="H250" i="10"/>
  <c r="E250" i="10"/>
  <c r="G234" i="10"/>
  <c r="H234" i="10"/>
  <c r="E234" i="10"/>
  <c r="G218" i="10"/>
  <c r="H218" i="10"/>
  <c r="E218" i="10"/>
  <c r="G202" i="10"/>
  <c r="H202" i="10"/>
  <c r="E202" i="10"/>
  <c r="G178" i="10"/>
  <c r="E178" i="10"/>
  <c r="H178" i="10"/>
  <c r="G138" i="10"/>
  <c r="H138" i="10"/>
  <c r="E138" i="10"/>
  <c r="G114" i="10"/>
  <c r="E114" i="10"/>
  <c r="H114" i="10"/>
  <c r="G98" i="10"/>
  <c r="E98" i="10"/>
  <c r="H98" i="10"/>
  <c r="G82" i="10"/>
  <c r="K82" i="10"/>
  <c r="H82" i="10"/>
  <c r="E82" i="10"/>
  <c r="G66" i="10"/>
  <c r="H66" i="10"/>
  <c r="E66" i="10"/>
  <c r="G50" i="10"/>
  <c r="H50" i="10"/>
  <c r="E50" i="10"/>
  <c r="G34" i="10"/>
  <c r="E34" i="10"/>
  <c r="G10" i="10"/>
  <c r="H10" i="10"/>
  <c r="E10" i="10"/>
  <c r="G489" i="10"/>
  <c r="E489" i="10"/>
  <c r="G481" i="10"/>
  <c r="E481" i="10"/>
  <c r="G473" i="10"/>
  <c r="E473" i="10"/>
  <c r="G465" i="10"/>
  <c r="E465" i="10"/>
  <c r="G457" i="10"/>
  <c r="E457" i="10"/>
  <c r="G449" i="10"/>
  <c r="E449" i="10"/>
  <c r="G441" i="10"/>
  <c r="H441" i="10"/>
  <c r="E441" i="10"/>
  <c r="G432" i="10"/>
  <c r="H432" i="10"/>
  <c r="G424" i="10"/>
  <c r="H424" i="10"/>
  <c r="G416" i="10"/>
  <c r="H416" i="10"/>
  <c r="G408" i="10"/>
  <c r="H408" i="10"/>
  <c r="G400" i="10"/>
  <c r="H400" i="10"/>
  <c r="G392" i="10"/>
  <c r="H392" i="10"/>
  <c r="G384" i="10"/>
  <c r="H384" i="10"/>
  <c r="G376" i="10"/>
  <c r="H376" i="10"/>
  <c r="G368" i="10"/>
  <c r="H368" i="10"/>
  <c r="G360" i="10"/>
  <c r="H360" i="10"/>
  <c r="G352" i="10"/>
  <c r="H352" i="10"/>
  <c r="G344" i="10"/>
  <c r="H344" i="10"/>
  <c r="G336" i="10"/>
  <c r="H336" i="10"/>
  <c r="G328" i="10"/>
  <c r="H328" i="10"/>
  <c r="G320" i="10"/>
  <c r="H320" i="10"/>
  <c r="G312" i="10"/>
  <c r="H312" i="10"/>
  <c r="E312" i="10"/>
  <c r="G304" i="10"/>
  <c r="H304" i="10"/>
  <c r="E304" i="10"/>
  <c r="G296" i="10"/>
  <c r="H296" i="10"/>
  <c r="E296" i="10"/>
  <c r="G288" i="10"/>
  <c r="H288" i="10"/>
  <c r="E288" i="10"/>
  <c r="G280" i="10"/>
  <c r="H280" i="10"/>
  <c r="E280" i="10"/>
  <c r="G272" i="10"/>
  <c r="H272" i="10"/>
  <c r="E272" i="10"/>
  <c r="G264" i="10"/>
  <c r="H264" i="10"/>
  <c r="E264" i="10"/>
  <c r="G256" i="10"/>
  <c r="H256" i="10"/>
  <c r="E256" i="10"/>
  <c r="G248" i="10"/>
  <c r="H248" i="10"/>
  <c r="E248" i="10"/>
  <c r="G240" i="10"/>
  <c r="H240" i="10"/>
  <c r="E240" i="10"/>
  <c r="G232" i="10"/>
  <c r="H232" i="10"/>
  <c r="E232" i="10"/>
  <c r="G224" i="10"/>
  <c r="H224" i="10"/>
  <c r="E224" i="10"/>
  <c r="G216" i="10"/>
  <c r="H216" i="10"/>
  <c r="E216" i="10"/>
  <c r="G208" i="10"/>
  <c r="H208" i="10"/>
  <c r="E208" i="10"/>
  <c r="G200" i="10"/>
  <c r="H200" i="10"/>
  <c r="E200" i="10"/>
  <c r="G192" i="10"/>
  <c r="H192" i="10"/>
  <c r="E192" i="10"/>
  <c r="G184" i="10"/>
  <c r="H184" i="10"/>
  <c r="E184" i="10"/>
  <c r="G176" i="10"/>
  <c r="H176" i="10"/>
  <c r="E176" i="10"/>
  <c r="G168" i="10"/>
  <c r="H168" i="10"/>
  <c r="E168" i="10"/>
  <c r="G160" i="10"/>
  <c r="H160" i="10"/>
  <c r="E160" i="10"/>
  <c r="G152" i="10"/>
  <c r="H152" i="10"/>
  <c r="E152" i="10"/>
  <c r="G144" i="10"/>
  <c r="H144" i="10"/>
  <c r="E144" i="10"/>
  <c r="G136" i="10"/>
  <c r="H136" i="10"/>
  <c r="E136" i="10"/>
  <c r="G128" i="10"/>
  <c r="H128" i="10"/>
  <c r="E128" i="10"/>
  <c r="G120" i="10"/>
  <c r="H120" i="10"/>
  <c r="E120" i="10"/>
  <c r="G112" i="10"/>
  <c r="H112" i="10"/>
  <c r="E112" i="10"/>
  <c r="G104" i="10"/>
  <c r="H104" i="10"/>
  <c r="E104" i="10"/>
  <c r="G96" i="10"/>
  <c r="H96" i="10"/>
  <c r="E96" i="10"/>
  <c r="G88" i="10"/>
  <c r="H88" i="10"/>
  <c r="E88" i="10"/>
  <c r="G80" i="10"/>
  <c r="H80" i="10"/>
  <c r="E80" i="10"/>
  <c r="G72" i="10"/>
  <c r="H72" i="10"/>
  <c r="E72" i="10"/>
  <c r="G64" i="10"/>
  <c r="H64" i="10"/>
  <c r="E64" i="10"/>
  <c r="G56" i="10"/>
  <c r="H56" i="10"/>
  <c r="E56" i="10"/>
  <c r="G48" i="10"/>
  <c r="H48" i="10"/>
  <c r="E48" i="10"/>
  <c r="G40" i="10"/>
  <c r="H40" i="10"/>
  <c r="E40" i="10"/>
  <c r="G32" i="10"/>
  <c r="H32" i="10"/>
  <c r="E32" i="10"/>
  <c r="G24" i="10"/>
  <c r="H24" i="10"/>
  <c r="E24" i="10"/>
  <c r="G16" i="10"/>
  <c r="H16" i="10"/>
  <c r="E16" i="10"/>
  <c r="G8" i="10"/>
  <c r="K8" i="10"/>
  <c r="H8" i="10"/>
  <c r="E424" i="10"/>
  <c r="E392" i="10"/>
  <c r="E360" i="10"/>
  <c r="H457" i="10"/>
  <c r="G154" i="10"/>
  <c r="H154" i="10"/>
  <c r="E154" i="10"/>
  <c r="G439" i="10"/>
  <c r="H439" i="10"/>
  <c r="G497" i="10"/>
  <c r="E497" i="10"/>
  <c r="G488" i="10"/>
  <c r="K488" i="10"/>
  <c r="H488" i="10"/>
  <c r="G480" i="10"/>
  <c r="H480" i="10"/>
  <c r="G472" i="10"/>
  <c r="H472" i="10"/>
  <c r="G464" i="10"/>
  <c r="H464" i="10"/>
  <c r="G456" i="10"/>
  <c r="K456" i="10"/>
  <c r="H456" i="10"/>
  <c r="G448" i="10"/>
  <c r="H448" i="10"/>
  <c r="G440" i="10"/>
  <c r="G431" i="10"/>
  <c r="G423" i="10"/>
  <c r="H423" i="10"/>
  <c r="G415" i="10"/>
  <c r="H415" i="10"/>
  <c r="G407" i="10"/>
  <c r="H407" i="10"/>
  <c r="G399" i="10"/>
  <c r="H399" i="10"/>
  <c r="G391" i="10"/>
  <c r="H391" i="10"/>
  <c r="G383" i="10"/>
  <c r="H383" i="10"/>
  <c r="G375" i="10"/>
  <c r="H375" i="10"/>
  <c r="G367" i="10"/>
  <c r="H367" i="10"/>
  <c r="G359" i="10"/>
  <c r="H359" i="10"/>
  <c r="G351" i="10"/>
  <c r="H351" i="10"/>
  <c r="G343" i="10"/>
  <c r="H343" i="10"/>
  <c r="G335" i="10"/>
  <c r="K335" i="10"/>
  <c r="H335" i="10"/>
  <c r="G327" i="10"/>
  <c r="H327" i="10"/>
  <c r="G319" i="10"/>
  <c r="H319" i="10"/>
  <c r="G311" i="10"/>
  <c r="H311" i="10"/>
  <c r="G303" i="10"/>
  <c r="H303" i="10"/>
  <c r="G295" i="10"/>
  <c r="H295" i="10"/>
  <c r="G287" i="10"/>
  <c r="K287" i="10"/>
  <c r="H287" i="10"/>
  <c r="G279" i="10"/>
  <c r="H279" i="10"/>
  <c r="G271" i="10"/>
  <c r="H271" i="10"/>
  <c r="G263" i="10"/>
  <c r="H263" i="10"/>
  <c r="G255" i="10"/>
  <c r="H255" i="10"/>
  <c r="G247" i="10"/>
  <c r="H247" i="10"/>
  <c r="G239" i="10"/>
  <c r="H239" i="10"/>
  <c r="G231" i="10"/>
  <c r="H231" i="10"/>
  <c r="G223" i="10"/>
  <c r="K223" i="10"/>
  <c r="H223" i="10"/>
  <c r="G215" i="10"/>
  <c r="H215" i="10"/>
  <c r="G207" i="10"/>
  <c r="H207" i="10"/>
  <c r="G199" i="10"/>
  <c r="H199" i="10"/>
  <c r="G191" i="10"/>
  <c r="H191" i="10"/>
  <c r="G183" i="10"/>
  <c r="H183" i="10"/>
  <c r="G175" i="10"/>
  <c r="H175" i="10"/>
  <c r="G167" i="10"/>
  <c r="H167" i="10"/>
  <c r="G159" i="10"/>
  <c r="H159" i="10"/>
  <c r="K159" i="10"/>
  <c r="G151" i="10"/>
  <c r="H151" i="10"/>
  <c r="G143" i="10"/>
  <c r="H143" i="10"/>
  <c r="G135" i="10"/>
  <c r="H135" i="10"/>
  <c r="G127" i="10"/>
  <c r="H127" i="10"/>
  <c r="G119" i="10"/>
  <c r="H119" i="10"/>
  <c r="G111" i="10"/>
  <c r="H111" i="10"/>
  <c r="G103" i="10"/>
  <c r="H103" i="10"/>
  <c r="G95" i="10"/>
  <c r="K95" i="10"/>
  <c r="H95" i="10"/>
  <c r="G87" i="10"/>
  <c r="H87" i="10"/>
  <c r="G79" i="10"/>
  <c r="H79" i="10"/>
  <c r="G71" i="10"/>
  <c r="H71" i="10"/>
  <c r="G63" i="10"/>
  <c r="H63" i="10"/>
  <c r="G55" i="10"/>
  <c r="H55" i="10"/>
  <c r="G47" i="10"/>
  <c r="H47" i="10"/>
  <c r="G39" i="10"/>
  <c r="H39" i="10"/>
  <c r="G31" i="10"/>
  <c r="H31" i="10"/>
  <c r="K31" i="10"/>
  <c r="G23" i="10"/>
  <c r="H23" i="10"/>
  <c r="G15" i="10"/>
  <c r="H15" i="10"/>
  <c r="E423" i="10"/>
  <c r="E391" i="10"/>
  <c r="E359" i="10"/>
  <c r="E328" i="10"/>
  <c r="E279" i="10"/>
  <c r="E215" i="10"/>
  <c r="E151" i="10"/>
  <c r="E87" i="10"/>
  <c r="E23" i="10"/>
  <c r="H449" i="10"/>
  <c r="H357" i="10"/>
  <c r="K272" i="10"/>
  <c r="G130" i="10"/>
  <c r="E130" i="10"/>
  <c r="H130" i="10"/>
  <c r="G496" i="10"/>
  <c r="H496" i="10"/>
  <c r="G487" i="10"/>
  <c r="K487" i="10"/>
  <c r="H487" i="10"/>
  <c r="G479" i="10"/>
  <c r="H479" i="10"/>
  <c r="G471" i="10"/>
  <c r="H471" i="10"/>
  <c r="G463" i="10"/>
  <c r="H463" i="10"/>
  <c r="G455" i="10"/>
  <c r="K455" i="10"/>
  <c r="H455" i="10"/>
  <c r="G447" i="10"/>
  <c r="H447" i="10"/>
  <c r="G438" i="10"/>
  <c r="H438" i="10"/>
  <c r="E438" i="10"/>
  <c r="G430" i="10"/>
  <c r="H430" i="10"/>
  <c r="E430" i="10"/>
  <c r="G422" i="10"/>
  <c r="E422" i="10"/>
  <c r="G414" i="10"/>
  <c r="E414" i="10"/>
  <c r="H414" i="10"/>
  <c r="G406" i="10"/>
  <c r="H406" i="10"/>
  <c r="E406" i="10"/>
  <c r="G398" i="10"/>
  <c r="H398" i="10"/>
  <c r="E398" i="10"/>
  <c r="G390" i="10"/>
  <c r="E390" i="10"/>
  <c r="H390" i="10"/>
  <c r="G382" i="10"/>
  <c r="H382" i="10"/>
  <c r="E382" i="10"/>
  <c r="G374" i="10"/>
  <c r="E374" i="10"/>
  <c r="H374" i="10"/>
  <c r="G366" i="10"/>
  <c r="H366" i="10"/>
  <c r="E366" i="10"/>
  <c r="G358" i="10"/>
  <c r="E358" i="10"/>
  <c r="H358" i="10"/>
  <c r="G350" i="10"/>
  <c r="H350" i="10"/>
  <c r="E350" i="10"/>
  <c r="G342" i="10"/>
  <c r="E342" i="10"/>
  <c r="H342" i="10"/>
  <c r="G334" i="10"/>
  <c r="H334" i="10"/>
  <c r="E334" i="10"/>
  <c r="G326" i="10"/>
  <c r="E326" i="10"/>
  <c r="H326" i="10"/>
  <c r="G318" i="10"/>
  <c r="H318" i="10"/>
  <c r="E318" i="10"/>
  <c r="G310" i="10"/>
  <c r="E310" i="10"/>
  <c r="H310" i="10"/>
  <c r="G302" i="10"/>
  <c r="H302" i="10"/>
  <c r="E302" i="10"/>
  <c r="G294" i="10"/>
  <c r="E294" i="10"/>
  <c r="H294" i="10"/>
  <c r="G286" i="10"/>
  <c r="H286" i="10"/>
  <c r="E286" i="10"/>
  <c r="G278" i="10"/>
  <c r="E278" i="10"/>
  <c r="H278" i="10"/>
  <c r="G270" i="10"/>
  <c r="H270" i="10"/>
  <c r="E270" i="10"/>
  <c r="G262" i="10"/>
  <c r="E262" i="10"/>
  <c r="H262" i="10"/>
  <c r="G254" i="10"/>
  <c r="H254" i="10"/>
  <c r="E254" i="10"/>
  <c r="G246" i="10"/>
  <c r="E246" i="10"/>
  <c r="H246" i="10"/>
  <c r="G238" i="10"/>
  <c r="H238" i="10"/>
  <c r="E238" i="10"/>
  <c r="G230" i="10"/>
  <c r="E230" i="10"/>
  <c r="H230" i="10"/>
  <c r="G222" i="10"/>
  <c r="H222" i="10"/>
  <c r="E222" i="10"/>
  <c r="G214" i="10"/>
  <c r="E214" i="10"/>
  <c r="H214" i="10"/>
  <c r="G206" i="10"/>
  <c r="H206" i="10"/>
  <c r="E206" i="10"/>
  <c r="G198" i="10"/>
  <c r="E198" i="10"/>
  <c r="K198" i="10" s="1"/>
  <c r="H198" i="10"/>
  <c r="G190" i="10"/>
  <c r="H190" i="10"/>
  <c r="E190" i="10"/>
  <c r="G182" i="10"/>
  <c r="E182" i="10"/>
  <c r="H182" i="10"/>
  <c r="G174" i="10"/>
  <c r="H174" i="10"/>
  <c r="E174" i="10"/>
  <c r="G166" i="10"/>
  <c r="E166" i="10"/>
  <c r="H166" i="10"/>
  <c r="G158" i="10"/>
  <c r="H158" i="10"/>
  <c r="E158" i="10"/>
  <c r="G150" i="10"/>
  <c r="E150" i="10"/>
  <c r="H150" i="10"/>
  <c r="G142" i="10"/>
  <c r="H142" i="10"/>
  <c r="E142" i="10"/>
  <c r="G134" i="10"/>
  <c r="E134" i="10"/>
  <c r="H134" i="10"/>
  <c r="G126" i="10"/>
  <c r="H126" i="10"/>
  <c r="E126" i="10"/>
  <c r="G118" i="10"/>
  <c r="E118" i="10"/>
  <c r="H118" i="10"/>
  <c r="G110" i="10"/>
  <c r="H110" i="10"/>
  <c r="E110" i="10"/>
  <c r="G102" i="10"/>
  <c r="E102" i="10"/>
  <c r="K102" i="10" s="1"/>
  <c r="H102" i="10"/>
  <c r="G94" i="10"/>
  <c r="H94" i="10"/>
  <c r="E94" i="10"/>
  <c r="G86" i="10"/>
  <c r="H86" i="10"/>
  <c r="E86" i="10"/>
  <c r="G78" i="10"/>
  <c r="H78" i="10"/>
  <c r="E78" i="10"/>
  <c r="G70" i="10"/>
  <c r="H70" i="10"/>
  <c r="E70" i="10"/>
  <c r="G62" i="10"/>
  <c r="E62" i="10"/>
  <c r="H62" i="10"/>
  <c r="G54" i="10"/>
  <c r="H54" i="10"/>
  <c r="E54" i="10"/>
  <c r="G46" i="10"/>
  <c r="H46" i="10"/>
  <c r="E46" i="10"/>
  <c r="G38" i="10"/>
  <c r="H38" i="10"/>
  <c r="E38" i="10"/>
  <c r="G30" i="10"/>
  <c r="H30" i="10"/>
  <c r="E30" i="10"/>
  <c r="H22" i="10"/>
  <c r="E496" i="10"/>
  <c r="E475" i="10"/>
  <c r="E464" i="10"/>
  <c r="E443" i="10"/>
  <c r="E432" i="10"/>
  <c r="E400" i="10"/>
  <c r="E368" i="10"/>
  <c r="E327" i="10"/>
  <c r="E271" i="10"/>
  <c r="E207" i="10"/>
  <c r="E143" i="10"/>
  <c r="E79" i="10"/>
  <c r="E15" i="10"/>
  <c r="H440" i="10"/>
  <c r="G146" i="10"/>
  <c r="E146" i="10"/>
  <c r="H146" i="10"/>
  <c r="G495" i="10"/>
  <c r="H495" i="10"/>
  <c r="G486" i="10"/>
  <c r="H486" i="10"/>
  <c r="E486" i="10"/>
  <c r="G478" i="10"/>
  <c r="H478" i="10"/>
  <c r="E478" i="10"/>
  <c r="G470" i="10"/>
  <c r="H470" i="10"/>
  <c r="E470" i="10"/>
  <c r="G462" i="10"/>
  <c r="H462" i="10"/>
  <c r="E462" i="10"/>
  <c r="G454" i="10"/>
  <c r="H454" i="10"/>
  <c r="E454" i="10"/>
  <c r="G446" i="10"/>
  <c r="H446" i="10"/>
  <c r="E446" i="10"/>
  <c r="G437" i="10"/>
  <c r="H437" i="10"/>
  <c r="G429" i="10"/>
  <c r="H429" i="10"/>
  <c r="G421" i="10"/>
  <c r="K421" i="10"/>
  <c r="H421" i="10"/>
  <c r="K413" i="10"/>
  <c r="G413" i="10"/>
  <c r="G405" i="10"/>
  <c r="H405" i="10"/>
  <c r="G397" i="10"/>
  <c r="H397" i="10"/>
  <c r="G389" i="10"/>
  <c r="K389" i="10"/>
  <c r="K381" i="10"/>
  <c r="G381" i="10"/>
  <c r="H381" i="10"/>
  <c r="G373" i="10"/>
  <c r="G365" i="10"/>
  <c r="H365" i="10"/>
  <c r="G357" i="10"/>
  <c r="K357" i="10"/>
  <c r="G349" i="10"/>
  <c r="H349" i="10"/>
  <c r="E349" i="10"/>
  <c r="G341" i="10"/>
  <c r="E341" i="10"/>
  <c r="G333" i="10"/>
  <c r="H333" i="10"/>
  <c r="E333" i="10"/>
  <c r="G325" i="10"/>
  <c r="E325" i="10"/>
  <c r="G317" i="10"/>
  <c r="H317" i="10"/>
  <c r="E317" i="10"/>
  <c r="G309" i="10"/>
  <c r="E309" i="10"/>
  <c r="G301" i="10"/>
  <c r="H301" i="10"/>
  <c r="E301" i="10"/>
  <c r="G293" i="10"/>
  <c r="E293" i="10"/>
  <c r="G285" i="10"/>
  <c r="H285" i="10"/>
  <c r="E285" i="10"/>
  <c r="G277" i="10"/>
  <c r="E277" i="10"/>
  <c r="G269" i="10"/>
  <c r="H269" i="10"/>
  <c r="E269" i="10"/>
  <c r="G261" i="10"/>
  <c r="E261" i="10"/>
  <c r="G253" i="10"/>
  <c r="H253" i="10"/>
  <c r="E253" i="10"/>
  <c r="G245" i="10"/>
  <c r="E245" i="10"/>
  <c r="G237" i="10"/>
  <c r="H237" i="10"/>
  <c r="E237" i="10"/>
  <c r="G229" i="10"/>
  <c r="K229" i="10"/>
  <c r="E229" i="10"/>
  <c r="G221" i="10"/>
  <c r="H221" i="10"/>
  <c r="E221" i="10"/>
  <c r="G213" i="10"/>
  <c r="E213" i="10"/>
  <c r="G205" i="10"/>
  <c r="H205" i="10"/>
  <c r="E205" i="10"/>
  <c r="G197" i="10"/>
  <c r="E197" i="10"/>
  <c r="K197" i="10" s="1"/>
  <c r="G189" i="10"/>
  <c r="H189" i="10"/>
  <c r="E189" i="10"/>
  <c r="G181" i="10"/>
  <c r="E181" i="10"/>
  <c r="G173" i="10"/>
  <c r="H173" i="10"/>
  <c r="E173" i="10"/>
  <c r="G165" i="10"/>
  <c r="E165" i="10"/>
  <c r="G157" i="10"/>
  <c r="H157" i="10"/>
  <c r="E157" i="10"/>
  <c r="G149" i="10"/>
  <c r="E149" i="10"/>
  <c r="G141" i="10"/>
  <c r="H141" i="10"/>
  <c r="E141" i="10"/>
  <c r="G133" i="10"/>
  <c r="E133" i="10"/>
  <c r="G125" i="10"/>
  <c r="H125" i="10"/>
  <c r="E125" i="10"/>
  <c r="G117" i="10"/>
  <c r="E117" i="10"/>
  <c r="G109" i="10"/>
  <c r="H109" i="10"/>
  <c r="E109" i="10"/>
  <c r="G101" i="10"/>
  <c r="E101" i="10"/>
  <c r="G93" i="10"/>
  <c r="H93" i="10"/>
  <c r="E93" i="10"/>
  <c r="G85" i="10"/>
  <c r="E85" i="10"/>
  <c r="K85" i="10" s="1"/>
  <c r="H85" i="10"/>
  <c r="G77" i="10"/>
  <c r="H77" i="10"/>
  <c r="E77" i="10"/>
  <c r="G69" i="10"/>
  <c r="H69" i="10"/>
  <c r="E69" i="10"/>
  <c r="G61" i="10"/>
  <c r="E61" i="10"/>
  <c r="G53" i="10"/>
  <c r="H53" i="10"/>
  <c r="E53" i="10"/>
  <c r="G45" i="10"/>
  <c r="H45" i="10"/>
  <c r="E45" i="10"/>
  <c r="G37" i="10"/>
  <c r="H37" i="10"/>
  <c r="E37" i="10"/>
  <c r="K37" i="10"/>
  <c r="G29" i="10"/>
  <c r="H29" i="10"/>
  <c r="E29" i="10"/>
  <c r="G21" i="10"/>
  <c r="H21" i="10"/>
  <c r="E21" i="10"/>
  <c r="G13" i="10"/>
  <c r="H13" i="10"/>
  <c r="E13" i="10"/>
  <c r="E495" i="10"/>
  <c r="E463" i="10"/>
  <c r="E431" i="10"/>
  <c r="E410" i="10"/>
  <c r="K410" i="10" s="1"/>
  <c r="E399" i="10"/>
  <c r="E378" i="10"/>
  <c r="E367" i="10"/>
  <c r="E352" i="10"/>
  <c r="E320" i="10"/>
  <c r="E263" i="10"/>
  <c r="E199" i="10"/>
  <c r="E135" i="10"/>
  <c r="E71" i="10"/>
  <c r="H497" i="10"/>
  <c r="H431" i="10"/>
  <c r="H325" i="10"/>
  <c r="H197" i="10"/>
  <c r="H61" i="10"/>
  <c r="G170" i="10"/>
  <c r="H170" i="10"/>
  <c r="E170" i="10"/>
  <c r="G494" i="10"/>
  <c r="H494" i="10"/>
  <c r="E494" i="10"/>
  <c r="G485" i="10"/>
  <c r="K485" i="10"/>
  <c r="H485" i="10"/>
  <c r="G477" i="10"/>
  <c r="K477" i="10"/>
  <c r="H477" i="10"/>
  <c r="G469" i="10"/>
  <c r="H469" i="10"/>
  <c r="G461" i="10"/>
  <c r="H461" i="10"/>
  <c r="G453" i="10"/>
  <c r="K453" i="10"/>
  <c r="H453" i="10"/>
  <c r="K445" i="10"/>
  <c r="G445" i="10"/>
  <c r="H445" i="10"/>
  <c r="G436" i="10"/>
  <c r="H436" i="10"/>
  <c r="G428" i="10"/>
  <c r="H428" i="10"/>
  <c r="G420" i="10"/>
  <c r="K420" i="10"/>
  <c r="H420" i="10"/>
  <c r="G412" i="10"/>
  <c r="K412" i="10"/>
  <c r="H412" i="10"/>
  <c r="G404" i="10"/>
  <c r="G396" i="10"/>
  <c r="H396" i="10"/>
  <c r="G388" i="10"/>
  <c r="K388" i="10"/>
  <c r="H388" i="10"/>
  <c r="G380" i="10"/>
  <c r="K380" i="10"/>
  <c r="H380" i="10"/>
  <c r="G372" i="10"/>
  <c r="H372" i="10"/>
  <c r="G364" i="10"/>
  <c r="H364" i="10"/>
  <c r="G356" i="10"/>
  <c r="H356" i="10"/>
  <c r="E356" i="10"/>
  <c r="G348" i="10"/>
  <c r="H348" i="10"/>
  <c r="E348" i="10"/>
  <c r="G340" i="10"/>
  <c r="H340" i="10"/>
  <c r="E340" i="10"/>
  <c r="G332" i="10"/>
  <c r="H332" i="10"/>
  <c r="E332" i="10"/>
  <c r="G324" i="10"/>
  <c r="H324" i="10"/>
  <c r="E324" i="10"/>
  <c r="G316" i="10"/>
  <c r="H316" i="10"/>
  <c r="E316" i="10"/>
  <c r="G308" i="10"/>
  <c r="H308" i="10"/>
  <c r="E308" i="10"/>
  <c r="G300" i="10"/>
  <c r="H300" i="10"/>
  <c r="E300" i="10"/>
  <c r="G292" i="10"/>
  <c r="H292" i="10"/>
  <c r="E292" i="10"/>
  <c r="G284" i="10"/>
  <c r="H284" i="10"/>
  <c r="E284" i="10"/>
  <c r="G276" i="10"/>
  <c r="H276" i="10"/>
  <c r="E276" i="10"/>
  <c r="G268" i="10"/>
  <c r="H268" i="10"/>
  <c r="E268" i="10"/>
  <c r="G260" i="10"/>
  <c r="H260" i="10"/>
  <c r="E260" i="10"/>
  <c r="G252" i="10"/>
  <c r="H252" i="10"/>
  <c r="E252" i="10"/>
  <c r="G244" i="10"/>
  <c r="H244" i="10"/>
  <c r="E244" i="10"/>
  <c r="G236" i="10"/>
  <c r="H236" i="10"/>
  <c r="E236" i="10"/>
  <c r="G228" i="10"/>
  <c r="H228" i="10"/>
  <c r="E228" i="10"/>
  <c r="G220" i="10"/>
  <c r="H220" i="10"/>
  <c r="E220" i="10"/>
  <c r="G212" i="10"/>
  <c r="H212" i="10"/>
  <c r="E212" i="10"/>
  <c r="G204" i="10"/>
  <c r="H204" i="10"/>
  <c r="E204" i="10"/>
  <c r="G196" i="10"/>
  <c r="H196" i="10"/>
  <c r="E196" i="10"/>
  <c r="G188" i="10"/>
  <c r="H188" i="10"/>
  <c r="E188" i="10"/>
  <c r="G180" i="10"/>
  <c r="H180" i="10"/>
  <c r="E180" i="10"/>
  <c r="G172" i="10"/>
  <c r="H172" i="10"/>
  <c r="E172" i="10"/>
  <c r="G164" i="10"/>
  <c r="H164" i="10"/>
  <c r="E164" i="10"/>
  <c r="G156" i="10"/>
  <c r="H156" i="10"/>
  <c r="E156" i="10"/>
  <c r="G148" i="10"/>
  <c r="H148" i="10"/>
  <c r="E148" i="10"/>
  <c r="G140" i="10"/>
  <c r="H140" i="10"/>
  <c r="E140" i="10"/>
  <c r="G132" i="10"/>
  <c r="H132" i="10"/>
  <c r="E132" i="10"/>
  <c r="G124" i="10"/>
  <c r="H124" i="10"/>
  <c r="E124" i="10"/>
  <c r="G116" i="10"/>
  <c r="H116" i="10"/>
  <c r="E116" i="10"/>
  <c r="G108" i="10"/>
  <c r="H108" i="10"/>
  <c r="E108" i="10"/>
  <c r="G100" i="10"/>
  <c r="H100" i="10"/>
  <c r="E100" i="10"/>
  <c r="G92" i="10"/>
  <c r="H92" i="10"/>
  <c r="E92" i="10"/>
  <c r="G84" i="10"/>
  <c r="H84" i="10"/>
  <c r="E84" i="10"/>
  <c r="G76" i="10"/>
  <c r="H76" i="10"/>
  <c r="E76" i="10"/>
  <c r="G68" i="10"/>
  <c r="H68" i="10"/>
  <c r="E68" i="10"/>
  <c r="G60" i="10"/>
  <c r="H60" i="10"/>
  <c r="E60" i="10"/>
  <c r="G52" i="10"/>
  <c r="H52" i="10"/>
  <c r="E52" i="10"/>
  <c r="G44" i="10"/>
  <c r="H44" i="10"/>
  <c r="E44" i="10"/>
  <c r="G36" i="10"/>
  <c r="H36" i="10"/>
  <c r="E36" i="10"/>
  <c r="G28" i="10"/>
  <c r="H28" i="10"/>
  <c r="E28" i="10"/>
  <c r="G20" i="10"/>
  <c r="H20" i="10"/>
  <c r="E20" i="10"/>
  <c r="G12" i="10"/>
  <c r="H12" i="10"/>
  <c r="E12" i="10"/>
  <c r="E472" i="10"/>
  <c r="E461" i="10"/>
  <c r="E440" i="10"/>
  <c r="E429" i="10"/>
  <c r="E408" i="10"/>
  <c r="E397" i="10"/>
  <c r="E376" i="10"/>
  <c r="E365" i="10"/>
  <c r="E351" i="10"/>
  <c r="E319" i="10"/>
  <c r="E255" i="10"/>
  <c r="E191" i="10"/>
  <c r="E127" i="10"/>
  <c r="E63" i="10"/>
  <c r="H489" i="10"/>
  <c r="H422" i="10"/>
  <c r="H309" i="10"/>
  <c r="H181" i="10"/>
  <c r="H34" i="10"/>
  <c r="G491" i="10"/>
  <c r="H491" i="10"/>
  <c r="G493" i="10"/>
  <c r="K493" i="10"/>
  <c r="H493" i="10"/>
  <c r="G484" i="10"/>
  <c r="H484" i="10"/>
  <c r="K484" i="10"/>
  <c r="G476" i="10"/>
  <c r="K476" i="10"/>
  <c r="H476" i="10"/>
  <c r="G468" i="10"/>
  <c r="H468" i="10"/>
  <c r="G460" i="10"/>
  <c r="H460" i="10"/>
  <c r="G452" i="10"/>
  <c r="H452" i="10"/>
  <c r="K452" i="10"/>
  <c r="G444" i="10"/>
  <c r="K444" i="10"/>
  <c r="H444" i="10"/>
  <c r="G435" i="10"/>
  <c r="H435" i="10"/>
  <c r="K435" i="10"/>
  <c r="G427" i="10"/>
  <c r="H427" i="10"/>
  <c r="G419" i="10"/>
  <c r="H419" i="10"/>
  <c r="K419" i="10"/>
  <c r="G411" i="10"/>
  <c r="K411" i="10"/>
  <c r="H411" i="10"/>
  <c r="G403" i="10"/>
  <c r="K403" i="10"/>
  <c r="H403" i="10"/>
  <c r="G395" i="10"/>
  <c r="H395" i="10"/>
  <c r="G387" i="10"/>
  <c r="K387" i="10"/>
  <c r="H387" i="10"/>
  <c r="G379" i="10"/>
  <c r="K379" i="10"/>
  <c r="H379" i="10"/>
  <c r="G371" i="10"/>
  <c r="K371" i="10"/>
  <c r="H371" i="10"/>
  <c r="G363" i="10"/>
  <c r="H363" i="10"/>
  <c r="G355" i="10"/>
  <c r="E355" i="10"/>
  <c r="H355" i="10"/>
  <c r="G347" i="10"/>
  <c r="H347" i="10"/>
  <c r="E347" i="10"/>
  <c r="G339" i="10"/>
  <c r="E339" i="10"/>
  <c r="H339" i="10"/>
  <c r="G331" i="10"/>
  <c r="H331" i="10"/>
  <c r="E331" i="10"/>
  <c r="G323" i="10"/>
  <c r="E323" i="10"/>
  <c r="H323" i="10"/>
  <c r="G315" i="10"/>
  <c r="H315" i="10"/>
  <c r="E315" i="10"/>
  <c r="G307" i="10"/>
  <c r="E307" i="10"/>
  <c r="H307" i="10"/>
  <c r="G299" i="10"/>
  <c r="H299" i="10"/>
  <c r="E299" i="10"/>
  <c r="G291" i="10"/>
  <c r="E291" i="10"/>
  <c r="H291" i="10"/>
  <c r="G283" i="10"/>
  <c r="H283" i="10"/>
  <c r="E283" i="10"/>
  <c r="G275" i="10"/>
  <c r="E275" i="10"/>
  <c r="H275" i="10"/>
  <c r="G267" i="10"/>
  <c r="H267" i="10"/>
  <c r="E267" i="10"/>
  <c r="G259" i="10"/>
  <c r="E259" i="10"/>
  <c r="H259" i="10"/>
  <c r="G251" i="10"/>
  <c r="H251" i="10"/>
  <c r="E251" i="10"/>
  <c r="K251" i="10" s="1"/>
  <c r="G243" i="10"/>
  <c r="E243" i="10"/>
  <c r="H243" i="10"/>
  <c r="G235" i="10"/>
  <c r="H235" i="10"/>
  <c r="E235" i="10"/>
  <c r="G227" i="10"/>
  <c r="E227" i="10"/>
  <c r="H227" i="10"/>
  <c r="G219" i="10"/>
  <c r="H219" i="10"/>
  <c r="E219" i="10"/>
  <c r="G211" i="10"/>
  <c r="E211" i="10"/>
  <c r="H211" i="10"/>
  <c r="G203" i="10"/>
  <c r="H203" i="10"/>
  <c r="E203" i="10"/>
  <c r="G195" i="10"/>
  <c r="E195" i="10"/>
  <c r="H195" i="10"/>
  <c r="G187" i="10"/>
  <c r="H187" i="10"/>
  <c r="E187" i="10"/>
  <c r="G179" i="10"/>
  <c r="E179" i="10"/>
  <c r="H179" i="10"/>
  <c r="G171" i="10"/>
  <c r="H171" i="10"/>
  <c r="E171" i="10"/>
  <c r="G163" i="10"/>
  <c r="E163" i="10"/>
  <c r="H163" i="10"/>
  <c r="G155" i="10"/>
  <c r="H155" i="10"/>
  <c r="E155" i="10"/>
  <c r="G147" i="10"/>
  <c r="E147" i="10"/>
  <c r="H147" i="10"/>
  <c r="G139" i="10"/>
  <c r="H139" i="10"/>
  <c r="E139" i="10"/>
  <c r="G131" i="10"/>
  <c r="E131" i="10"/>
  <c r="H131" i="10"/>
  <c r="G123" i="10"/>
  <c r="H123" i="10"/>
  <c r="E123" i="10"/>
  <c r="G115" i="10"/>
  <c r="E115" i="10"/>
  <c r="H115" i="10"/>
  <c r="G107" i="10"/>
  <c r="H107" i="10"/>
  <c r="E107" i="10"/>
  <c r="G99" i="10"/>
  <c r="E99" i="10"/>
  <c r="H99" i="10"/>
  <c r="G91" i="10"/>
  <c r="H91" i="10"/>
  <c r="E91" i="10"/>
  <c r="G83" i="10"/>
  <c r="E83" i="10"/>
  <c r="G75" i="10"/>
  <c r="E75" i="10"/>
  <c r="H75" i="10"/>
  <c r="G67" i="10"/>
  <c r="H67" i="10"/>
  <c r="E67" i="10"/>
  <c r="G59" i="10"/>
  <c r="E59" i="10"/>
  <c r="H59" i="10"/>
  <c r="G51" i="10"/>
  <c r="H51" i="10"/>
  <c r="E51" i="10"/>
  <c r="G43" i="10"/>
  <c r="H43" i="10"/>
  <c r="E43" i="10"/>
  <c r="G35" i="10"/>
  <c r="H35" i="10"/>
  <c r="E35" i="10"/>
  <c r="G27" i="10"/>
  <c r="H27" i="10"/>
  <c r="E27" i="10"/>
  <c r="H11" i="10"/>
  <c r="E492" i="10"/>
  <c r="E471" i="10"/>
  <c r="E460" i="10"/>
  <c r="E428" i="10"/>
  <c r="E407" i="10"/>
  <c r="E396" i="10"/>
  <c r="E375" i="10"/>
  <c r="E364" i="10"/>
  <c r="E344" i="10"/>
  <c r="E311" i="10"/>
  <c r="E247" i="10"/>
  <c r="E183" i="10"/>
  <c r="E119" i="10"/>
  <c r="E55" i="10"/>
  <c r="H481" i="10"/>
  <c r="H413" i="10"/>
  <c r="H293" i="10"/>
  <c r="H165" i="10"/>
  <c r="E480" i="10"/>
  <c r="E469" i="10"/>
  <c r="E459" i="10"/>
  <c r="E448" i="10"/>
  <c r="E437" i="10"/>
  <c r="E427" i="10"/>
  <c r="E416" i="10"/>
  <c r="E405" i="10"/>
  <c r="E395" i="10"/>
  <c r="E384" i="10"/>
  <c r="E373" i="10"/>
  <c r="E363" i="10"/>
  <c r="E343" i="10"/>
  <c r="E303" i="10"/>
  <c r="E239" i="10"/>
  <c r="E175" i="10"/>
  <c r="E111" i="10"/>
  <c r="E47" i="10"/>
  <c r="H473" i="10"/>
  <c r="H404" i="10"/>
  <c r="H277" i="10"/>
  <c r="H149" i="10"/>
  <c r="G483" i="10"/>
  <c r="K483" i="10"/>
  <c r="H483" i="10"/>
  <c r="G467" i="10"/>
  <c r="K467" i="10"/>
  <c r="H467" i="10"/>
  <c r="G451" i="10"/>
  <c r="K451" i="10"/>
  <c r="H451" i="10"/>
  <c r="G434" i="10"/>
  <c r="K434" i="10"/>
  <c r="H434" i="10"/>
  <c r="G418" i="10"/>
  <c r="K418" i="10"/>
  <c r="H418" i="10"/>
  <c r="G402" i="10"/>
  <c r="K402" i="10"/>
  <c r="H402" i="10"/>
  <c r="G386" i="10"/>
  <c r="K386" i="10"/>
  <c r="H386" i="10"/>
  <c r="G370" i="10"/>
  <c r="H370" i="10"/>
  <c r="K370" i="10"/>
  <c r="G354" i="10"/>
  <c r="E354" i="10"/>
  <c r="H354" i="10"/>
  <c r="G338" i="10"/>
  <c r="E338" i="10"/>
  <c r="H338" i="10"/>
  <c r="G322" i="10"/>
  <c r="E322" i="10"/>
  <c r="H322" i="10"/>
  <c r="G306" i="10"/>
  <c r="E306" i="10"/>
  <c r="H306" i="10"/>
  <c r="G290" i="10"/>
  <c r="E290" i="10"/>
  <c r="H290" i="10"/>
  <c r="G274" i="10"/>
  <c r="E274" i="10"/>
  <c r="K274" i="10" s="1"/>
  <c r="H274" i="10"/>
  <c r="G258" i="10"/>
  <c r="E258" i="10"/>
  <c r="H258" i="10"/>
  <c r="G242" i="10"/>
  <c r="E242" i="10"/>
  <c r="H242" i="10"/>
  <c r="G226" i="10"/>
  <c r="E226" i="10"/>
  <c r="H226" i="10"/>
  <c r="G210" i="10"/>
  <c r="E210" i="10"/>
  <c r="H210" i="10"/>
  <c r="G194" i="10"/>
  <c r="E194" i="10"/>
  <c r="H194" i="10"/>
  <c r="H186" i="10"/>
  <c r="E186" i="10"/>
  <c r="G186" i="10"/>
  <c r="G162" i="10"/>
  <c r="K162" i="10"/>
  <c r="E162" i="10"/>
  <c r="H162" i="10"/>
  <c r="G122" i="10"/>
  <c r="H122" i="10"/>
  <c r="E122" i="10"/>
  <c r="G106" i="10"/>
  <c r="H106" i="10"/>
  <c r="E106" i="10"/>
  <c r="G90" i="10"/>
  <c r="H90" i="10"/>
  <c r="E90" i="10"/>
  <c r="G74" i="10"/>
  <c r="H74" i="10"/>
  <c r="E74" i="10"/>
  <c r="H58" i="10"/>
  <c r="G58" i="10"/>
  <c r="E58" i="10"/>
  <c r="G42" i="10"/>
  <c r="H42" i="10"/>
  <c r="E42" i="10"/>
  <c r="H26" i="10"/>
  <c r="G26" i="10"/>
  <c r="E26" i="10"/>
  <c r="G18" i="10"/>
  <c r="H18" i="10"/>
  <c r="E18" i="10"/>
  <c r="G490" i="10"/>
  <c r="H490" i="10"/>
  <c r="G482" i="10"/>
  <c r="K482" i="10"/>
  <c r="H482" i="10"/>
  <c r="G474" i="10"/>
  <c r="K474" i="10"/>
  <c r="H474" i="10"/>
  <c r="G466" i="10"/>
  <c r="K466" i="10"/>
  <c r="H466" i="10"/>
  <c r="G458" i="10"/>
  <c r="H458" i="10"/>
  <c r="G450" i="10"/>
  <c r="K450" i="10"/>
  <c r="H450" i="10"/>
  <c r="K442" i="10"/>
  <c r="G442" i="10"/>
  <c r="H442" i="10"/>
  <c r="G433" i="10"/>
  <c r="H433" i="10"/>
  <c r="E433" i="10"/>
  <c r="G425" i="10"/>
  <c r="H425" i="10"/>
  <c r="E425" i="10"/>
  <c r="G417" i="10"/>
  <c r="H417" i="10"/>
  <c r="E417" i="10"/>
  <c r="G409" i="10"/>
  <c r="H409" i="10"/>
  <c r="E409" i="10"/>
  <c r="G401" i="10"/>
  <c r="H401" i="10"/>
  <c r="E401" i="10"/>
  <c r="G393" i="10"/>
  <c r="H393" i="10"/>
  <c r="E393" i="10"/>
  <c r="G385" i="10"/>
  <c r="H385" i="10"/>
  <c r="E385" i="10"/>
  <c r="G377" i="10"/>
  <c r="H377" i="10"/>
  <c r="E377" i="10"/>
  <c r="G369" i="10"/>
  <c r="H369" i="10"/>
  <c r="E369" i="10"/>
  <c r="G361" i="10"/>
  <c r="H361" i="10"/>
  <c r="E361" i="10"/>
  <c r="G353" i="10"/>
  <c r="H353" i="10"/>
  <c r="E353" i="10"/>
  <c r="G345" i="10"/>
  <c r="H345" i="10"/>
  <c r="E345" i="10"/>
  <c r="G337" i="10"/>
  <c r="H337" i="10"/>
  <c r="E337" i="10"/>
  <c r="G329" i="10"/>
  <c r="H329" i="10"/>
  <c r="E329" i="10"/>
  <c r="G321" i="10"/>
  <c r="H321" i="10"/>
  <c r="E321" i="10"/>
  <c r="G313" i="10"/>
  <c r="K313" i="10"/>
  <c r="H313" i="10"/>
  <c r="E313" i="10"/>
  <c r="G305" i="10"/>
  <c r="H305" i="10"/>
  <c r="E305" i="10"/>
  <c r="G297" i="10"/>
  <c r="H297" i="10"/>
  <c r="E297" i="10"/>
  <c r="G289" i="10"/>
  <c r="H289" i="10"/>
  <c r="E289" i="10"/>
  <c r="G281" i="10"/>
  <c r="H281" i="10"/>
  <c r="E281" i="10"/>
  <c r="G273" i="10"/>
  <c r="H273" i="10"/>
  <c r="E273" i="10"/>
  <c r="G265" i="10"/>
  <c r="H265" i="10"/>
  <c r="E265" i="10"/>
  <c r="G257" i="10"/>
  <c r="H257" i="10"/>
  <c r="E257" i="10"/>
  <c r="G249" i="10"/>
  <c r="H249" i="10"/>
  <c r="E249" i="10"/>
  <c r="G241" i="10"/>
  <c r="H241" i="10"/>
  <c r="E241" i="10"/>
  <c r="G233" i="10"/>
  <c r="H233" i="10"/>
  <c r="E233" i="10"/>
  <c r="G225" i="10"/>
  <c r="H225" i="10"/>
  <c r="E225" i="10"/>
  <c r="G217" i="10"/>
  <c r="H217" i="10"/>
  <c r="E217" i="10"/>
  <c r="G209" i="10"/>
  <c r="H209" i="10"/>
  <c r="E209" i="10"/>
  <c r="G201" i="10"/>
  <c r="H201" i="10"/>
  <c r="E201" i="10"/>
  <c r="G193" i="10"/>
  <c r="H193" i="10"/>
  <c r="E193" i="10"/>
  <c r="G185" i="10"/>
  <c r="H185" i="10"/>
  <c r="E185" i="10"/>
  <c r="G177" i="10"/>
  <c r="H177" i="10"/>
  <c r="E177" i="10"/>
  <c r="G169" i="10"/>
  <c r="H169" i="10"/>
  <c r="E169" i="10"/>
  <c r="G161" i="10"/>
  <c r="H161" i="10"/>
  <c r="E161" i="10"/>
  <c r="G153" i="10"/>
  <c r="H153" i="10"/>
  <c r="E153" i="10"/>
  <c r="G145" i="10"/>
  <c r="H145" i="10"/>
  <c r="E145" i="10"/>
  <c r="G137" i="10"/>
  <c r="H137" i="10"/>
  <c r="E137" i="10"/>
  <c r="G129" i="10"/>
  <c r="H129" i="10"/>
  <c r="E129" i="10"/>
  <c r="G121" i="10"/>
  <c r="H121" i="10"/>
  <c r="E121" i="10"/>
  <c r="G113" i="10"/>
  <c r="H113" i="10"/>
  <c r="E113" i="10"/>
  <c r="G105" i="10"/>
  <c r="H105" i="10"/>
  <c r="E105" i="10"/>
  <c r="G97" i="10"/>
  <c r="H97" i="10"/>
  <c r="E97" i="10"/>
  <c r="G89" i="10"/>
  <c r="H89" i="10"/>
  <c r="E89" i="10"/>
  <c r="G81" i="10"/>
  <c r="H81" i="10"/>
  <c r="E81" i="10"/>
  <c r="G73" i="10"/>
  <c r="H73" i="10"/>
  <c r="E73" i="10"/>
  <c r="G65" i="10"/>
  <c r="H65" i="10"/>
  <c r="E65" i="10"/>
  <c r="G57" i="10"/>
  <c r="H57" i="10"/>
  <c r="E57" i="10"/>
  <c r="K57" i="10" s="1"/>
  <c r="G49" i="10"/>
  <c r="H49" i="10"/>
  <c r="E49" i="10"/>
  <c r="G41" i="10"/>
  <c r="E41" i="10"/>
  <c r="H41" i="10"/>
  <c r="G33" i="10"/>
  <c r="E33" i="10"/>
  <c r="H33" i="10"/>
  <c r="G25" i="10"/>
  <c r="H25" i="10"/>
  <c r="E25" i="10"/>
  <c r="G17" i="10"/>
  <c r="H17" i="10"/>
  <c r="E17" i="10"/>
  <c r="G9" i="10"/>
  <c r="E9" i="10"/>
  <c r="E490" i="10"/>
  <c r="E479" i="10"/>
  <c r="E468" i="10"/>
  <c r="E458" i="10"/>
  <c r="E447" i="10"/>
  <c r="E436" i="10"/>
  <c r="E426" i="10"/>
  <c r="E415" i="10"/>
  <c r="E404" i="10"/>
  <c r="E394" i="10"/>
  <c r="E383" i="10"/>
  <c r="E372" i="10"/>
  <c r="E362" i="10"/>
  <c r="E336" i="10"/>
  <c r="E295" i="10"/>
  <c r="E231" i="10"/>
  <c r="E167" i="10"/>
  <c r="E103" i="10"/>
  <c r="E39" i="10"/>
  <c r="H465" i="10"/>
  <c r="H389" i="10"/>
  <c r="H261" i="10"/>
  <c r="H133" i="10"/>
  <c r="G19" i="10"/>
  <c r="G11" i="10"/>
  <c r="E22" i="10"/>
  <c r="E19" i="10"/>
  <c r="E11" i="10"/>
  <c r="H19" i="10"/>
  <c r="G22" i="10"/>
  <c r="G14" i="10"/>
  <c r="K14" i="10"/>
  <c r="H14" i="10"/>
  <c r="Q9" i="18"/>
  <c r="K491" i="10"/>
  <c r="I496" i="10" l="1"/>
  <c r="J496" i="10"/>
  <c r="K126" i="10"/>
  <c r="I126" i="10"/>
  <c r="J126" i="10"/>
  <c r="I206" i="10"/>
  <c r="J206" i="10"/>
  <c r="I270" i="10"/>
  <c r="J270" i="10"/>
  <c r="K310" i="10"/>
  <c r="I310" i="10"/>
  <c r="J310" i="10"/>
  <c r="I334" i="10"/>
  <c r="J334" i="10"/>
  <c r="K374" i="10"/>
  <c r="I374" i="10"/>
  <c r="J374" i="10"/>
  <c r="I398" i="10"/>
  <c r="J398" i="10"/>
  <c r="I87" i="10"/>
  <c r="J87" i="10"/>
  <c r="K424" i="10"/>
  <c r="I424" i="10"/>
  <c r="J424" i="10"/>
  <c r="I48" i="10"/>
  <c r="J48" i="10"/>
  <c r="I112" i="10"/>
  <c r="J112" i="10"/>
  <c r="I176" i="10"/>
  <c r="J176" i="10"/>
  <c r="I240" i="10"/>
  <c r="J240" i="10"/>
  <c r="I304" i="10"/>
  <c r="J304" i="10"/>
  <c r="K250" i="10"/>
  <c r="I250" i="10"/>
  <c r="J250" i="10"/>
  <c r="K344" i="10"/>
  <c r="I344" i="10"/>
  <c r="J344" i="10"/>
  <c r="K212" i="10"/>
  <c r="I212" i="10"/>
  <c r="J212" i="10"/>
  <c r="K436" i="10"/>
  <c r="I436" i="10"/>
  <c r="J436" i="10"/>
  <c r="I106" i="10"/>
  <c r="J106" i="10"/>
  <c r="K67" i="10"/>
  <c r="I67" i="10"/>
  <c r="J67" i="10"/>
  <c r="J317" i="10"/>
  <c r="I317" i="10"/>
  <c r="I145" i="10"/>
  <c r="J145" i="10"/>
  <c r="K209" i="10"/>
  <c r="J209" i="10"/>
  <c r="I209" i="10"/>
  <c r="J273" i="10"/>
  <c r="I273" i="10"/>
  <c r="K393" i="10"/>
  <c r="I393" i="10"/>
  <c r="J393" i="10"/>
  <c r="K26" i="10"/>
  <c r="I26" i="10"/>
  <c r="J26" i="10"/>
  <c r="I210" i="10"/>
  <c r="J210" i="10"/>
  <c r="I290" i="10"/>
  <c r="J290" i="10"/>
  <c r="K363" i="10"/>
  <c r="I363" i="10"/>
  <c r="J363" i="10"/>
  <c r="I448" i="10"/>
  <c r="J448" i="10"/>
  <c r="I55" i="10"/>
  <c r="J55" i="10"/>
  <c r="I396" i="10"/>
  <c r="J396" i="10"/>
  <c r="I51" i="10"/>
  <c r="J51" i="10"/>
  <c r="I131" i="10"/>
  <c r="J131" i="10"/>
  <c r="J155" i="10"/>
  <c r="I155" i="10"/>
  <c r="I195" i="10"/>
  <c r="J195" i="10"/>
  <c r="I219" i="10"/>
  <c r="J219" i="10"/>
  <c r="I319" i="10"/>
  <c r="J319" i="10"/>
  <c r="K461" i="10"/>
  <c r="I461" i="10"/>
  <c r="J461" i="10"/>
  <c r="K28" i="10"/>
  <c r="J28" i="10"/>
  <c r="I28" i="10"/>
  <c r="K92" i="10"/>
  <c r="I92" i="10"/>
  <c r="J92" i="10"/>
  <c r="K156" i="10"/>
  <c r="J156" i="10"/>
  <c r="I156" i="10"/>
  <c r="J220" i="10"/>
  <c r="I220" i="10"/>
  <c r="K284" i="10"/>
  <c r="I284" i="10"/>
  <c r="J284" i="10"/>
  <c r="K348" i="10"/>
  <c r="I348" i="10"/>
  <c r="J348" i="10"/>
  <c r="I367" i="10"/>
  <c r="J367" i="10"/>
  <c r="J173" i="10"/>
  <c r="I173" i="10"/>
  <c r="I221" i="10"/>
  <c r="J221" i="10"/>
  <c r="J269" i="10"/>
  <c r="I269" i="10"/>
  <c r="I293" i="10"/>
  <c r="J293" i="10"/>
  <c r="I146" i="10"/>
  <c r="J146" i="10"/>
  <c r="I327" i="10"/>
  <c r="J327" i="10"/>
  <c r="I46" i="10"/>
  <c r="J46" i="10"/>
  <c r="I422" i="10"/>
  <c r="J422" i="10"/>
  <c r="I151" i="10"/>
  <c r="J151" i="10"/>
  <c r="I72" i="10"/>
  <c r="J72" i="10"/>
  <c r="I136" i="10"/>
  <c r="J136" i="10"/>
  <c r="I200" i="10"/>
  <c r="J200" i="10"/>
  <c r="I264" i="10"/>
  <c r="J264" i="10"/>
  <c r="I457" i="10"/>
  <c r="J457" i="10"/>
  <c r="I489" i="10"/>
  <c r="J489" i="10"/>
  <c r="K50" i="10"/>
  <c r="I50" i="10"/>
  <c r="J50" i="10"/>
  <c r="K138" i="10"/>
  <c r="I138" i="10"/>
  <c r="J138" i="10"/>
  <c r="K298" i="10"/>
  <c r="I298" i="10"/>
  <c r="J298" i="10"/>
  <c r="J305" i="10"/>
  <c r="I305" i="10"/>
  <c r="I18" i="10"/>
  <c r="J18" i="10"/>
  <c r="I416" i="10"/>
  <c r="J416" i="10"/>
  <c r="I43" i="10"/>
  <c r="J43" i="10"/>
  <c r="I315" i="10"/>
  <c r="J315" i="10"/>
  <c r="K148" i="10"/>
  <c r="I148" i="10"/>
  <c r="J148" i="10"/>
  <c r="J276" i="10"/>
  <c r="I276" i="10"/>
  <c r="J121" i="10"/>
  <c r="I121" i="10"/>
  <c r="J433" i="10"/>
  <c r="I433" i="10"/>
  <c r="J437" i="10"/>
  <c r="I437" i="10"/>
  <c r="J117" i="10"/>
  <c r="I117" i="10"/>
  <c r="K62" i="10"/>
  <c r="I62" i="10"/>
  <c r="J62" i="10"/>
  <c r="I190" i="10"/>
  <c r="J190" i="10"/>
  <c r="K11" i="10"/>
  <c r="I11" i="10"/>
  <c r="J11" i="10"/>
  <c r="L11" i="10" s="1"/>
  <c r="I329" i="10"/>
  <c r="J329" i="10"/>
  <c r="K19" i="10"/>
  <c r="I19" i="10"/>
  <c r="J19" i="10"/>
  <c r="K372" i="10"/>
  <c r="I372" i="10"/>
  <c r="J372" i="10"/>
  <c r="K458" i="10"/>
  <c r="I458" i="10"/>
  <c r="J458" i="10"/>
  <c r="K41" i="10"/>
  <c r="J41" i="10"/>
  <c r="I41" i="10"/>
  <c r="K105" i="10"/>
  <c r="J105" i="10"/>
  <c r="I105" i="10"/>
  <c r="K169" i="10"/>
  <c r="I169" i="10"/>
  <c r="J169" i="10"/>
  <c r="K233" i="10"/>
  <c r="I233" i="10"/>
  <c r="J233" i="10"/>
  <c r="I313" i="10"/>
  <c r="J313" i="10"/>
  <c r="I353" i="10"/>
  <c r="J353" i="10"/>
  <c r="I417" i="10"/>
  <c r="J417" i="10"/>
  <c r="I74" i="10"/>
  <c r="J74" i="10"/>
  <c r="J258" i="10"/>
  <c r="I258" i="10"/>
  <c r="I338" i="10"/>
  <c r="J338" i="10"/>
  <c r="I373" i="10"/>
  <c r="J373" i="10"/>
  <c r="I459" i="10"/>
  <c r="J459" i="10"/>
  <c r="I119" i="10"/>
  <c r="J119" i="10"/>
  <c r="I407" i="10"/>
  <c r="J407" i="10"/>
  <c r="K115" i="10"/>
  <c r="I115" i="10"/>
  <c r="J115" i="10"/>
  <c r="I259" i="10"/>
  <c r="J259" i="10"/>
  <c r="I283" i="10"/>
  <c r="J283" i="10"/>
  <c r="I323" i="10"/>
  <c r="J323" i="10"/>
  <c r="K347" i="10"/>
  <c r="I347" i="10"/>
  <c r="J347" i="10"/>
  <c r="I351" i="10"/>
  <c r="J351" i="10"/>
  <c r="K472" i="10"/>
  <c r="I472" i="10"/>
  <c r="J472" i="10"/>
  <c r="I52" i="10"/>
  <c r="J52" i="10"/>
  <c r="I116" i="10"/>
  <c r="J116" i="10"/>
  <c r="I180" i="10"/>
  <c r="J180" i="10"/>
  <c r="K244" i="10"/>
  <c r="I244" i="10"/>
  <c r="J244" i="10"/>
  <c r="K308" i="10"/>
  <c r="I308" i="10"/>
  <c r="J308" i="10"/>
  <c r="I170" i="10"/>
  <c r="J170" i="10"/>
  <c r="K378" i="10"/>
  <c r="I378" i="10"/>
  <c r="J378" i="10"/>
  <c r="I37" i="10"/>
  <c r="J37" i="10"/>
  <c r="J101" i="10"/>
  <c r="I101" i="10"/>
  <c r="K125" i="10"/>
  <c r="J125" i="10"/>
  <c r="I125" i="10"/>
  <c r="J149" i="10"/>
  <c r="I149" i="10"/>
  <c r="I197" i="10"/>
  <c r="J197" i="10"/>
  <c r="J245" i="10"/>
  <c r="I245" i="10"/>
  <c r="K349" i="10"/>
  <c r="I349" i="10"/>
  <c r="J349" i="10"/>
  <c r="I462" i="10"/>
  <c r="J462" i="10"/>
  <c r="I368" i="10"/>
  <c r="J368" i="10"/>
  <c r="K30" i="10"/>
  <c r="I30" i="10"/>
  <c r="J30" i="10"/>
  <c r="I70" i="10"/>
  <c r="J70" i="10"/>
  <c r="I110" i="10"/>
  <c r="J110" i="10"/>
  <c r="I150" i="10"/>
  <c r="J150" i="10"/>
  <c r="K174" i="10"/>
  <c r="I174" i="10"/>
  <c r="J174" i="10"/>
  <c r="K190" i="10"/>
  <c r="I230" i="10"/>
  <c r="J230" i="10"/>
  <c r="K254" i="10"/>
  <c r="I254" i="10"/>
  <c r="J254" i="10"/>
  <c r="I294" i="10"/>
  <c r="J294" i="10"/>
  <c r="J318" i="10"/>
  <c r="I318" i="10"/>
  <c r="I358" i="10"/>
  <c r="J358" i="10"/>
  <c r="I382" i="10"/>
  <c r="J382" i="10"/>
  <c r="K130" i="10"/>
  <c r="I130" i="10"/>
  <c r="J130" i="10"/>
  <c r="I215" i="10"/>
  <c r="J215" i="10"/>
  <c r="I154" i="10"/>
  <c r="J154" i="10"/>
  <c r="I32" i="10"/>
  <c r="J32" i="10"/>
  <c r="I96" i="10"/>
  <c r="J96" i="10"/>
  <c r="I160" i="10"/>
  <c r="J160" i="10"/>
  <c r="K224" i="10"/>
  <c r="I224" i="10"/>
  <c r="J224" i="10"/>
  <c r="I288" i="10"/>
  <c r="J288" i="10"/>
  <c r="K218" i="10"/>
  <c r="I218" i="10"/>
  <c r="J218" i="10"/>
  <c r="I346" i="10"/>
  <c r="J346" i="10"/>
  <c r="I265" i="10"/>
  <c r="J265" i="10"/>
  <c r="I385" i="10"/>
  <c r="J385" i="10"/>
  <c r="K83" i="10"/>
  <c r="I83" i="10"/>
  <c r="J83" i="10"/>
  <c r="K291" i="10"/>
  <c r="I291" i="10"/>
  <c r="J291" i="10"/>
  <c r="I127" i="10"/>
  <c r="J127" i="10"/>
  <c r="J84" i="10"/>
  <c r="I84" i="10"/>
  <c r="I494" i="10"/>
  <c r="J494" i="10"/>
  <c r="K185" i="10"/>
  <c r="I185" i="10"/>
  <c r="J185" i="10"/>
  <c r="I289" i="10"/>
  <c r="J289" i="10"/>
  <c r="I375" i="10"/>
  <c r="J375" i="10"/>
  <c r="I299" i="10"/>
  <c r="J299" i="10"/>
  <c r="I255" i="10"/>
  <c r="J255" i="10"/>
  <c r="K68" i="10"/>
  <c r="I68" i="10"/>
  <c r="J68" i="10"/>
  <c r="K260" i="10"/>
  <c r="I260" i="10"/>
  <c r="J260" i="10"/>
  <c r="I352" i="10"/>
  <c r="J352" i="10"/>
  <c r="I53" i="10"/>
  <c r="J53" i="10"/>
  <c r="I271" i="10"/>
  <c r="J271" i="10"/>
  <c r="I166" i="10"/>
  <c r="J166" i="10"/>
  <c r="I447" i="10"/>
  <c r="J447" i="10"/>
  <c r="I22" i="10"/>
  <c r="J22" i="10"/>
  <c r="I39" i="10"/>
  <c r="J39" i="10"/>
  <c r="I383" i="10"/>
  <c r="J383" i="10"/>
  <c r="J468" i="10"/>
  <c r="I468" i="10"/>
  <c r="J25" i="10"/>
  <c r="I25" i="10"/>
  <c r="J65" i="10"/>
  <c r="I65" i="10"/>
  <c r="J129" i="10"/>
  <c r="I129" i="10"/>
  <c r="K193" i="10"/>
  <c r="I193" i="10"/>
  <c r="J193" i="10"/>
  <c r="I257" i="10"/>
  <c r="J257" i="10"/>
  <c r="K273" i="10"/>
  <c r="K297" i="10"/>
  <c r="I297" i="10"/>
  <c r="J297" i="10"/>
  <c r="I377" i="10"/>
  <c r="J377" i="10"/>
  <c r="K122" i="10"/>
  <c r="I122" i="10"/>
  <c r="J122" i="10"/>
  <c r="I186" i="10"/>
  <c r="J186" i="10"/>
  <c r="I47" i="10"/>
  <c r="J47" i="10"/>
  <c r="I384" i="10"/>
  <c r="J384" i="10"/>
  <c r="K469" i="10"/>
  <c r="I469" i="10"/>
  <c r="J469" i="10"/>
  <c r="I183" i="10"/>
  <c r="J183" i="10"/>
  <c r="K428" i="10"/>
  <c r="I428" i="10"/>
  <c r="J428" i="10"/>
  <c r="I35" i="10"/>
  <c r="J35" i="10"/>
  <c r="K51" i="10"/>
  <c r="K139" i="10"/>
  <c r="I139" i="10"/>
  <c r="J139" i="10"/>
  <c r="K179" i="10"/>
  <c r="I179" i="10"/>
  <c r="J179" i="10"/>
  <c r="K203" i="10"/>
  <c r="I203" i="10"/>
  <c r="J203" i="10"/>
  <c r="I243" i="10"/>
  <c r="J243" i="10"/>
  <c r="J365" i="10"/>
  <c r="I365" i="10"/>
  <c r="I12" i="10"/>
  <c r="J12" i="10"/>
  <c r="I76" i="10"/>
  <c r="J76" i="10"/>
  <c r="I140" i="10"/>
  <c r="J140" i="10"/>
  <c r="I204" i="10"/>
  <c r="J204" i="10"/>
  <c r="K268" i="10"/>
  <c r="I268" i="10"/>
  <c r="J268" i="10"/>
  <c r="K332" i="10"/>
  <c r="I332" i="10"/>
  <c r="J332" i="10"/>
  <c r="I71" i="10"/>
  <c r="J71" i="10"/>
  <c r="I399" i="10"/>
  <c r="J399" i="10"/>
  <c r="J21" i="10"/>
  <c r="I21" i="10"/>
  <c r="J61" i="10"/>
  <c r="I61" i="10"/>
  <c r="K101" i="10"/>
  <c r="J301" i="10"/>
  <c r="I301" i="10"/>
  <c r="J325" i="10"/>
  <c r="I325" i="10"/>
  <c r="I486" i="10"/>
  <c r="J486" i="10"/>
  <c r="I400" i="10"/>
  <c r="J400" i="10"/>
  <c r="K94" i="10"/>
  <c r="I94" i="10"/>
  <c r="J94" i="10"/>
  <c r="I406" i="10"/>
  <c r="J406" i="10"/>
  <c r="K430" i="10"/>
  <c r="I430" i="10"/>
  <c r="J430" i="10"/>
  <c r="I279" i="10"/>
  <c r="J279" i="10"/>
  <c r="I56" i="10"/>
  <c r="J56" i="10"/>
  <c r="I120" i="10"/>
  <c r="J120" i="10"/>
  <c r="K184" i="10"/>
  <c r="I184" i="10"/>
  <c r="J184" i="10"/>
  <c r="I248" i="10"/>
  <c r="J248" i="10"/>
  <c r="K312" i="10"/>
  <c r="I312" i="10"/>
  <c r="J312" i="10"/>
  <c r="K465" i="10"/>
  <c r="I465" i="10"/>
  <c r="J465" i="10"/>
  <c r="I10" i="10"/>
  <c r="J10" i="10"/>
  <c r="I266" i="10"/>
  <c r="J266" i="10"/>
  <c r="K9" i="10"/>
  <c r="I9" i="10"/>
  <c r="J9" i="10"/>
  <c r="J137" i="10"/>
  <c r="I137" i="10"/>
  <c r="K194" i="10"/>
  <c r="I194" i="10"/>
  <c r="J194" i="10"/>
  <c r="I107" i="10"/>
  <c r="J107" i="10"/>
  <c r="K355" i="10"/>
  <c r="I355" i="10"/>
  <c r="J355" i="10"/>
  <c r="I20" i="10"/>
  <c r="J20" i="10"/>
  <c r="I336" i="10"/>
  <c r="J336" i="10"/>
  <c r="J369" i="10"/>
  <c r="I369" i="10"/>
  <c r="I27" i="10"/>
  <c r="J27" i="10"/>
  <c r="I339" i="10"/>
  <c r="J339" i="10"/>
  <c r="K440" i="10"/>
  <c r="I440" i="10"/>
  <c r="J440" i="10"/>
  <c r="I196" i="10"/>
  <c r="J196" i="10"/>
  <c r="K494" i="10"/>
  <c r="K77" i="10"/>
  <c r="I77" i="10"/>
  <c r="J77" i="10"/>
  <c r="I394" i="10"/>
  <c r="J394" i="10"/>
  <c r="I479" i="10"/>
  <c r="J479" i="10"/>
  <c r="I49" i="10"/>
  <c r="J49" i="10"/>
  <c r="J89" i="10"/>
  <c r="I89" i="10"/>
  <c r="J153" i="10"/>
  <c r="I153" i="10"/>
  <c r="I217" i="10"/>
  <c r="J217" i="10"/>
  <c r="J337" i="10"/>
  <c r="I337" i="10"/>
  <c r="J401" i="10"/>
  <c r="I401" i="10"/>
  <c r="I42" i="10"/>
  <c r="J42" i="10"/>
  <c r="I226" i="10"/>
  <c r="J226" i="10"/>
  <c r="I306" i="10"/>
  <c r="J306" i="10"/>
  <c r="I111" i="10"/>
  <c r="J111" i="10"/>
  <c r="K395" i="10"/>
  <c r="I395" i="10"/>
  <c r="J395" i="10"/>
  <c r="I480" i="10"/>
  <c r="J480" i="10"/>
  <c r="I247" i="10"/>
  <c r="J247" i="10"/>
  <c r="K460" i="10"/>
  <c r="I460" i="10"/>
  <c r="J460" i="10"/>
  <c r="I75" i="10"/>
  <c r="J75" i="10"/>
  <c r="I99" i="10"/>
  <c r="J99" i="10"/>
  <c r="I123" i="10"/>
  <c r="J123" i="10"/>
  <c r="K267" i="10"/>
  <c r="I267" i="10"/>
  <c r="J267" i="10"/>
  <c r="I307" i="10"/>
  <c r="J307" i="10"/>
  <c r="I331" i="10"/>
  <c r="J331" i="10"/>
  <c r="K376" i="10"/>
  <c r="I376" i="10"/>
  <c r="J376" i="10"/>
  <c r="I36" i="10"/>
  <c r="J36" i="10"/>
  <c r="I100" i="10"/>
  <c r="J100" i="10"/>
  <c r="I164" i="10"/>
  <c r="J164" i="10"/>
  <c r="K228" i="10"/>
  <c r="I228" i="10"/>
  <c r="J228" i="10"/>
  <c r="J292" i="10"/>
  <c r="I292" i="10"/>
  <c r="K356" i="10"/>
  <c r="J356" i="10"/>
  <c r="I356" i="10"/>
  <c r="K170" i="10"/>
  <c r="I135" i="10"/>
  <c r="J135" i="10"/>
  <c r="I410" i="10"/>
  <c r="J410" i="10"/>
  <c r="I85" i="10"/>
  <c r="J85" i="10"/>
  <c r="K157" i="10"/>
  <c r="J157" i="10"/>
  <c r="I157" i="10"/>
  <c r="K181" i="10"/>
  <c r="I181" i="10"/>
  <c r="J181" i="10"/>
  <c r="J205" i="10"/>
  <c r="I205" i="10"/>
  <c r="I229" i="10"/>
  <c r="J229" i="10"/>
  <c r="K253" i="10"/>
  <c r="J253" i="10"/>
  <c r="I253" i="10"/>
  <c r="I277" i="10"/>
  <c r="J277" i="10"/>
  <c r="K446" i="10"/>
  <c r="I446" i="10"/>
  <c r="J446" i="10"/>
  <c r="I15" i="10"/>
  <c r="J15" i="10"/>
  <c r="I432" i="10"/>
  <c r="J432" i="10"/>
  <c r="I54" i="10"/>
  <c r="J54" i="10"/>
  <c r="I134" i="10"/>
  <c r="J134" i="10"/>
  <c r="I158" i="10"/>
  <c r="J158" i="10"/>
  <c r="I214" i="10"/>
  <c r="J214" i="10"/>
  <c r="I238" i="10"/>
  <c r="J238" i="10"/>
  <c r="I278" i="10"/>
  <c r="J278" i="10"/>
  <c r="J302" i="10"/>
  <c r="I302" i="10"/>
  <c r="I342" i="10"/>
  <c r="J342" i="10"/>
  <c r="I366" i="10"/>
  <c r="J366" i="10"/>
  <c r="K328" i="10"/>
  <c r="I328" i="10"/>
  <c r="J328" i="10"/>
  <c r="K16" i="10"/>
  <c r="I16" i="10"/>
  <c r="J16" i="10"/>
  <c r="L16" i="10" s="1"/>
  <c r="K80" i="10"/>
  <c r="I80" i="10"/>
  <c r="J80" i="10"/>
  <c r="K144" i="10"/>
  <c r="I144" i="10"/>
  <c r="J144" i="10"/>
  <c r="K208" i="10"/>
  <c r="I208" i="10"/>
  <c r="J208" i="10"/>
  <c r="I272" i="10"/>
  <c r="J272" i="10"/>
  <c r="K441" i="10"/>
  <c r="I441" i="10"/>
  <c r="J441" i="10"/>
  <c r="J66" i="10"/>
  <c r="I66" i="10"/>
  <c r="I98" i="10"/>
  <c r="J98" i="10"/>
  <c r="I314" i="10"/>
  <c r="J314" i="10"/>
  <c r="I415" i="10"/>
  <c r="J415" i="10"/>
  <c r="J73" i="10"/>
  <c r="I73" i="10"/>
  <c r="I201" i="10"/>
  <c r="J201" i="10"/>
  <c r="I321" i="10"/>
  <c r="J321" i="10"/>
  <c r="I492" i="10"/>
  <c r="J492" i="10"/>
  <c r="K408" i="10"/>
  <c r="I408" i="10"/>
  <c r="J408" i="10"/>
  <c r="J17" i="10"/>
  <c r="I17" i="10"/>
  <c r="I249" i="10"/>
  <c r="J249" i="10"/>
  <c r="K305" i="10"/>
  <c r="I343" i="10"/>
  <c r="J343" i="10"/>
  <c r="K91" i="10"/>
  <c r="I91" i="10"/>
  <c r="J91" i="10"/>
  <c r="I275" i="10"/>
  <c r="J275" i="10"/>
  <c r="I132" i="10"/>
  <c r="J132" i="10"/>
  <c r="J324" i="10"/>
  <c r="I324" i="10"/>
  <c r="J13" i="10"/>
  <c r="I13" i="10"/>
  <c r="I341" i="10"/>
  <c r="J341" i="10"/>
  <c r="I478" i="10"/>
  <c r="J478" i="10"/>
  <c r="I86" i="10"/>
  <c r="J86" i="10"/>
  <c r="K246" i="10"/>
  <c r="I246" i="10"/>
  <c r="J246" i="10"/>
  <c r="I362" i="10"/>
  <c r="J362" i="10"/>
  <c r="I81" i="10"/>
  <c r="J81" i="10"/>
  <c r="I103" i="10"/>
  <c r="J103" i="10"/>
  <c r="I167" i="10"/>
  <c r="J167" i="10"/>
  <c r="K404" i="10"/>
  <c r="I404" i="10"/>
  <c r="J404" i="10"/>
  <c r="I490" i="10"/>
  <c r="J490" i="10"/>
  <c r="I113" i="10"/>
  <c r="J113" i="10"/>
  <c r="J177" i="10"/>
  <c r="I177" i="10"/>
  <c r="J241" i="10"/>
  <c r="I241" i="10"/>
  <c r="I281" i="10"/>
  <c r="J281" i="10"/>
  <c r="K361" i="10"/>
  <c r="I361" i="10"/>
  <c r="J361" i="10"/>
  <c r="I425" i="10"/>
  <c r="J425" i="10"/>
  <c r="I90" i="10"/>
  <c r="J90" i="10"/>
  <c r="I274" i="10"/>
  <c r="J274" i="10"/>
  <c r="K354" i="10"/>
  <c r="I354" i="10"/>
  <c r="J354" i="10"/>
  <c r="I175" i="10"/>
  <c r="J175" i="10"/>
  <c r="I405" i="10"/>
  <c r="J405" i="10"/>
  <c r="I311" i="10"/>
  <c r="J311" i="10"/>
  <c r="I471" i="10"/>
  <c r="J471" i="10"/>
  <c r="K123" i="10"/>
  <c r="I163" i="10"/>
  <c r="J163" i="10"/>
  <c r="I187" i="10"/>
  <c r="J187" i="10"/>
  <c r="I227" i="10"/>
  <c r="J227" i="10"/>
  <c r="I251" i="10"/>
  <c r="J251" i="10"/>
  <c r="I63" i="10"/>
  <c r="J63" i="10"/>
  <c r="J397" i="10"/>
  <c r="I397" i="10"/>
  <c r="J60" i="10"/>
  <c r="I60" i="10"/>
  <c r="J124" i="10"/>
  <c r="I124" i="10"/>
  <c r="J188" i="10"/>
  <c r="I188" i="10"/>
  <c r="K252" i="10"/>
  <c r="J252" i="10"/>
  <c r="I252" i="10"/>
  <c r="K316" i="10"/>
  <c r="I316" i="10"/>
  <c r="J316" i="10"/>
  <c r="I199" i="10"/>
  <c r="J199" i="10"/>
  <c r="I431" i="10"/>
  <c r="J431" i="10"/>
  <c r="I45" i="10"/>
  <c r="J45" i="10"/>
  <c r="K69" i="10"/>
  <c r="J69" i="10"/>
  <c r="I69" i="10"/>
  <c r="K109" i="10"/>
  <c r="I109" i="10"/>
  <c r="J109" i="10"/>
  <c r="K133" i="10"/>
  <c r="I133" i="10"/>
  <c r="J133" i="10"/>
  <c r="J333" i="10"/>
  <c r="I333" i="10"/>
  <c r="I470" i="10"/>
  <c r="J470" i="10"/>
  <c r="I79" i="10"/>
  <c r="J79" i="10"/>
  <c r="I443" i="10"/>
  <c r="J443" i="10"/>
  <c r="I38" i="10"/>
  <c r="J38" i="10"/>
  <c r="I78" i="10"/>
  <c r="J78" i="10"/>
  <c r="I198" i="10"/>
  <c r="J198" i="10"/>
  <c r="I359" i="10"/>
  <c r="J359" i="10"/>
  <c r="K40" i="10"/>
  <c r="I40" i="10"/>
  <c r="J40" i="10"/>
  <c r="I104" i="10"/>
  <c r="J104" i="10"/>
  <c r="I168" i="10"/>
  <c r="J168" i="10"/>
  <c r="K232" i="10"/>
  <c r="I232" i="10"/>
  <c r="J232" i="10"/>
  <c r="I296" i="10"/>
  <c r="J296" i="10"/>
  <c r="K473" i="10"/>
  <c r="I473" i="10"/>
  <c r="J473" i="10"/>
  <c r="K10" i="10"/>
  <c r="I178" i="10"/>
  <c r="J178" i="10"/>
  <c r="I234" i="10"/>
  <c r="J234" i="10"/>
  <c r="I142" i="10"/>
  <c r="J142" i="10"/>
  <c r="I391" i="10"/>
  <c r="J391" i="10"/>
  <c r="K497" i="10"/>
  <c r="I497" i="10"/>
  <c r="J497" i="10"/>
  <c r="K360" i="10"/>
  <c r="I360" i="10"/>
  <c r="J360" i="10"/>
  <c r="I64" i="10"/>
  <c r="J64" i="10"/>
  <c r="I128" i="10"/>
  <c r="J128" i="10"/>
  <c r="I192" i="10"/>
  <c r="J192" i="10"/>
  <c r="I256" i="10"/>
  <c r="J256" i="10"/>
  <c r="I282" i="10"/>
  <c r="J282" i="10"/>
  <c r="I231" i="10"/>
  <c r="J231" i="10"/>
  <c r="I239" i="10"/>
  <c r="J239" i="10"/>
  <c r="I59" i="10"/>
  <c r="J59" i="10"/>
  <c r="I340" i="10"/>
  <c r="J340" i="10"/>
  <c r="I263" i="10"/>
  <c r="J263" i="10"/>
  <c r="I463" i="10"/>
  <c r="J463" i="10"/>
  <c r="J29" i="10"/>
  <c r="I29" i="10"/>
  <c r="I189" i="10"/>
  <c r="J189" i="10"/>
  <c r="I285" i="10"/>
  <c r="J285" i="10"/>
  <c r="I309" i="10"/>
  <c r="J309" i="10"/>
  <c r="I143" i="10"/>
  <c r="J143" i="10"/>
  <c r="I464" i="10"/>
  <c r="J464" i="10"/>
  <c r="K118" i="10"/>
  <c r="I118" i="10"/>
  <c r="J118" i="10"/>
  <c r="I182" i="10"/>
  <c r="J182" i="10"/>
  <c r="K222" i="10"/>
  <c r="I222" i="10"/>
  <c r="J222" i="10"/>
  <c r="I262" i="10"/>
  <c r="J262" i="10"/>
  <c r="I286" i="10"/>
  <c r="J286" i="10"/>
  <c r="I326" i="10"/>
  <c r="J326" i="10"/>
  <c r="K350" i="10"/>
  <c r="I350" i="10"/>
  <c r="J350" i="10"/>
  <c r="I390" i="10"/>
  <c r="J390" i="10"/>
  <c r="I438" i="10"/>
  <c r="J438" i="10"/>
  <c r="I295" i="10"/>
  <c r="J295" i="10"/>
  <c r="I426" i="10"/>
  <c r="J426" i="10"/>
  <c r="J33" i="10"/>
  <c r="I33" i="10"/>
  <c r="J57" i="10"/>
  <c r="I57" i="10"/>
  <c r="J97" i="10"/>
  <c r="I97" i="10"/>
  <c r="I161" i="10"/>
  <c r="J161" i="10"/>
  <c r="I225" i="10"/>
  <c r="J225" i="10"/>
  <c r="I345" i="10"/>
  <c r="J345" i="10"/>
  <c r="I409" i="10"/>
  <c r="J409" i="10"/>
  <c r="I58" i="10"/>
  <c r="J58" i="10"/>
  <c r="I162" i="10"/>
  <c r="J162" i="10"/>
  <c r="I242" i="10"/>
  <c r="J242" i="10"/>
  <c r="K322" i="10"/>
  <c r="J322" i="10"/>
  <c r="I322" i="10"/>
  <c r="I303" i="10"/>
  <c r="J303" i="10"/>
  <c r="I427" i="10"/>
  <c r="J427" i="10"/>
  <c r="I364" i="10"/>
  <c r="J364" i="10"/>
  <c r="I147" i="10"/>
  <c r="J147" i="10"/>
  <c r="K171" i="10"/>
  <c r="I171" i="10"/>
  <c r="J171" i="10"/>
  <c r="K211" i="10"/>
  <c r="I211" i="10"/>
  <c r="J211" i="10"/>
  <c r="I235" i="10"/>
  <c r="J235" i="10"/>
  <c r="I191" i="10"/>
  <c r="J191" i="10"/>
  <c r="K429" i="10"/>
  <c r="J429" i="10"/>
  <c r="I429" i="10"/>
  <c r="I44" i="10"/>
  <c r="J44" i="10"/>
  <c r="I108" i="10"/>
  <c r="J108" i="10"/>
  <c r="I172" i="10"/>
  <c r="J172" i="10"/>
  <c r="I236" i="10"/>
  <c r="J236" i="10"/>
  <c r="I300" i="10"/>
  <c r="J300" i="10"/>
  <c r="I320" i="10"/>
  <c r="J320" i="10"/>
  <c r="I495" i="10"/>
  <c r="J495" i="10"/>
  <c r="J93" i="10"/>
  <c r="I93" i="10"/>
  <c r="K141" i="10"/>
  <c r="I141" i="10"/>
  <c r="J141" i="10"/>
  <c r="J165" i="10"/>
  <c r="I165" i="10"/>
  <c r="J213" i="10"/>
  <c r="I213" i="10"/>
  <c r="K237" i="10"/>
  <c r="J237" i="10"/>
  <c r="I237" i="10"/>
  <c r="K261" i="10"/>
  <c r="I261" i="10"/>
  <c r="J261" i="10"/>
  <c r="K454" i="10"/>
  <c r="I454" i="10"/>
  <c r="J454" i="10"/>
  <c r="I207" i="10"/>
  <c r="J207" i="10"/>
  <c r="I475" i="10"/>
  <c r="J475" i="10"/>
  <c r="K38" i="10"/>
  <c r="I102" i="10"/>
  <c r="J102" i="10"/>
  <c r="I414" i="10"/>
  <c r="J414" i="10"/>
  <c r="I23" i="10"/>
  <c r="J23" i="10"/>
  <c r="I423" i="10"/>
  <c r="J423" i="10"/>
  <c r="K392" i="10"/>
  <c r="I392" i="10"/>
  <c r="J392" i="10"/>
  <c r="I24" i="10"/>
  <c r="J24" i="10"/>
  <c r="I88" i="10"/>
  <c r="J88" i="10"/>
  <c r="I152" i="10"/>
  <c r="J152" i="10"/>
  <c r="I216" i="10"/>
  <c r="J216" i="10"/>
  <c r="I280" i="10"/>
  <c r="J280" i="10"/>
  <c r="K449" i="10"/>
  <c r="I449" i="10"/>
  <c r="J449" i="10"/>
  <c r="K481" i="10"/>
  <c r="I481" i="10"/>
  <c r="J481" i="10"/>
  <c r="I34" i="10"/>
  <c r="J34" i="10"/>
  <c r="I82" i="10"/>
  <c r="J82" i="10"/>
  <c r="I114" i="10"/>
  <c r="J114" i="10"/>
  <c r="K202" i="10"/>
  <c r="I202" i="10"/>
  <c r="J202" i="10"/>
  <c r="K330" i="10"/>
  <c r="I330" i="10"/>
  <c r="J330" i="10"/>
  <c r="K25" i="10"/>
  <c r="K177" i="10"/>
  <c r="K132" i="10"/>
  <c r="K172" i="10"/>
  <c r="K470" i="10"/>
  <c r="K145" i="10"/>
  <c r="K210" i="10"/>
  <c r="K155" i="10"/>
  <c r="K276" i="10"/>
  <c r="K414" i="10"/>
  <c r="K256" i="10"/>
  <c r="K17" i="10"/>
  <c r="K49" i="10"/>
  <c r="K281" i="10"/>
  <c r="K340" i="10"/>
  <c r="K151" i="10"/>
  <c r="K96" i="10"/>
  <c r="K401" i="10"/>
  <c r="K269" i="10"/>
  <c r="K341" i="10"/>
  <c r="K462" i="10"/>
  <c r="K286" i="10"/>
  <c r="K153" i="10"/>
  <c r="K226" i="10"/>
  <c r="K147" i="10"/>
  <c r="K22" i="10"/>
  <c r="K89" i="10"/>
  <c r="K345" i="10"/>
  <c r="K283" i="10"/>
  <c r="K20" i="10"/>
  <c r="K293" i="10"/>
  <c r="K425" i="10"/>
  <c r="K98" i="10"/>
  <c r="K81" i="10"/>
  <c r="K113" i="10"/>
  <c r="K249" i="10"/>
  <c r="K337" i="10"/>
  <c r="K369" i="10"/>
  <c r="K90" i="10"/>
  <c r="K75" i="10"/>
  <c r="K339" i="10"/>
  <c r="K164" i="10"/>
  <c r="K300" i="10"/>
  <c r="K277" i="10"/>
  <c r="K158" i="10"/>
  <c r="K160" i="10"/>
  <c r="K457" i="10"/>
  <c r="K217" i="10"/>
  <c r="K187" i="10"/>
  <c r="K204" i="10"/>
  <c r="K221" i="10"/>
  <c r="K230" i="10"/>
  <c r="K53" i="10"/>
  <c r="K165" i="10"/>
  <c r="K182" i="10"/>
  <c r="K121" i="10"/>
  <c r="K241" i="10"/>
  <c r="K377" i="10"/>
  <c r="K433" i="10"/>
  <c r="K70" i="10"/>
  <c r="K168" i="10"/>
  <c r="K43" i="10"/>
  <c r="K107" i="10"/>
  <c r="K219" i="10"/>
  <c r="K427" i="10"/>
  <c r="K220" i="10"/>
  <c r="K236" i="10"/>
  <c r="K45" i="10"/>
  <c r="K93" i="10"/>
  <c r="K325" i="10"/>
  <c r="K134" i="10"/>
  <c r="K326" i="10"/>
  <c r="K32" i="10"/>
  <c r="K64" i="10"/>
  <c r="K128" i="10"/>
  <c r="K248" i="10"/>
  <c r="K296" i="10"/>
  <c r="K314" i="10"/>
  <c r="K459" i="10"/>
  <c r="K18" i="10"/>
  <c r="K74" i="10"/>
  <c r="K290" i="10"/>
  <c r="K259" i="10"/>
  <c r="K299" i="10"/>
  <c r="K315" i="10"/>
  <c r="K140" i="10"/>
  <c r="K213" i="10"/>
  <c r="K285" i="10"/>
  <c r="K146" i="10"/>
  <c r="K422" i="10"/>
  <c r="K104" i="10"/>
  <c r="K288" i="10"/>
  <c r="K489" i="10"/>
  <c r="K331" i="10"/>
  <c r="K108" i="10"/>
  <c r="K196" i="10"/>
  <c r="K56" i="10"/>
  <c r="K120" i="10"/>
  <c r="L14" i="10"/>
  <c r="K227" i="10"/>
  <c r="K275" i="10"/>
  <c r="K12" i="10"/>
  <c r="K44" i="10"/>
  <c r="K76" i="10"/>
  <c r="K21" i="10"/>
  <c r="K333" i="10"/>
  <c r="K262" i="10"/>
  <c r="K390" i="10"/>
  <c r="K242" i="10"/>
  <c r="K131" i="10"/>
  <c r="K323" i="10"/>
  <c r="L9" i="10"/>
  <c r="K306" i="10"/>
  <c r="K338" i="10"/>
  <c r="K100" i="10"/>
  <c r="K149" i="10"/>
  <c r="K166" i="10"/>
  <c r="K192" i="10"/>
  <c r="K266" i="10"/>
  <c r="K471" i="10"/>
  <c r="K231" i="10"/>
  <c r="K415" i="10"/>
  <c r="K33" i="10"/>
  <c r="K97" i="10"/>
  <c r="K161" i="10"/>
  <c r="K225" i="10"/>
  <c r="K289" i="10"/>
  <c r="K353" i="10"/>
  <c r="K417" i="10"/>
  <c r="K106" i="10"/>
  <c r="K186" i="10"/>
  <c r="K258" i="10"/>
  <c r="K239" i="10"/>
  <c r="K416" i="10"/>
  <c r="K59" i="10"/>
  <c r="K99" i="10"/>
  <c r="K163" i="10"/>
  <c r="K243" i="10"/>
  <c r="K307" i="10"/>
  <c r="K351" i="10"/>
  <c r="K84" i="10"/>
  <c r="K13" i="10"/>
  <c r="L13" i="10" s="1"/>
  <c r="K29" i="10"/>
  <c r="K86" i="10"/>
  <c r="K167" i="10"/>
  <c r="K295" i="10"/>
  <c r="K426" i="10"/>
  <c r="K73" i="10"/>
  <c r="K137" i="10"/>
  <c r="K201" i="10"/>
  <c r="K265" i="10"/>
  <c r="K329" i="10"/>
  <c r="K409" i="10"/>
  <c r="K303" i="10"/>
  <c r="K35" i="10"/>
  <c r="K365" i="10"/>
  <c r="K36" i="10"/>
  <c r="K60" i="10"/>
  <c r="K124" i="10"/>
  <c r="K188" i="10"/>
  <c r="K292" i="10"/>
  <c r="K396" i="10"/>
  <c r="K71" i="10"/>
  <c r="K399" i="10"/>
  <c r="K175" i="10"/>
  <c r="K336" i="10"/>
  <c r="K58" i="10"/>
  <c r="K343" i="10"/>
  <c r="K437" i="10"/>
  <c r="K375" i="10"/>
  <c r="K364" i="10"/>
  <c r="K373" i="10"/>
  <c r="K406" i="10"/>
  <c r="K264" i="10"/>
  <c r="K311" i="10"/>
  <c r="K319" i="10"/>
  <c r="K79" i="10"/>
  <c r="K362" i="10"/>
  <c r="K447" i="10"/>
  <c r="K448" i="10"/>
  <c r="K55" i="10"/>
  <c r="K27" i="10"/>
  <c r="K195" i="10"/>
  <c r="K63" i="10"/>
  <c r="K397" i="10"/>
  <c r="K116" i="10"/>
  <c r="K61" i="10"/>
  <c r="K317" i="10"/>
  <c r="K279" i="10"/>
  <c r="K200" i="10"/>
  <c r="K443" i="10"/>
  <c r="K65" i="10"/>
  <c r="K129" i="10"/>
  <c r="K257" i="10"/>
  <c r="K321" i="10"/>
  <c r="K385" i="10"/>
  <c r="K42" i="10"/>
  <c r="K119" i="10"/>
  <c r="K407" i="10"/>
  <c r="K235" i="10"/>
  <c r="K127" i="10"/>
  <c r="K52" i="10"/>
  <c r="K180" i="10"/>
  <c r="K324" i="10"/>
  <c r="K263" i="10"/>
  <c r="K463" i="10"/>
  <c r="K189" i="10"/>
  <c r="K486" i="10"/>
  <c r="K72" i="10"/>
  <c r="K136" i="10"/>
  <c r="K304" i="10"/>
  <c r="K492" i="10"/>
  <c r="K405" i="10"/>
  <c r="K39" i="10"/>
  <c r="K383" i="10"/>
  <c r="K490" i="10"/>
  <c r="K47" i="10"/>
  <c r="K384" i="10"/>
  <c r="K183" i="10"/>
  <c r="K468" i="10"/>
  <c r="K191" i="10"/>
  <c r="K320" i="10"/>
  <c r="K495" i="10"/>
  <c r="K117" i="10"/>
  <c r="K245" i="10"/>
  <c r="K103" i="10"/>
  <c r="K394" i="10"/>
  <c r="K479" i="10"/>
  <c r="K111" i="10"/>
  <c r="K480" i="10"/>
  <c r="K247" i="10"/>
  <c r="K255" i="10"/>
  <c r="K352" i="10"/>
  <c r="K173" i="10"/>
  <c r="K154" i="10"/>
  <c r="K34" i="10"/>
  <c r="K282" i="10"/>
  <c r="K301" i="10"/>
  <c r="K46" i="10"/>
  <c r="K110" i="10"/>
  <c r="K238" i="10"/>
  <c r="K302" i="10"/>
  <c r="K366" i="10"/>
  <c r="K496" i="10"/>
  <c r="K87" i="10"/>
  <c r="K135" i="10"/>
  <c r="K199" i="10"/>
  <c r="K215" i="10"/>
  <c r="K327" i="10"/>
  <c r="K359" i="10"/>
  <c r="K391" i="10"/>
  <c r="K423" i="10"/>
  <c r="K150" i="10"/>
  <c r="K214" i="10"/>
  <c r="K278" i="10"/>
  <c r="K342" i="10"/>
  <c r="K23" i="10"/>
  <c r="K48" i="10"/>
  <c r="K112" i="10"/>
  <c r="K176" i="10"/>
  <c r="K240" i="10"/>
  <c r="K280" i="10"/>
  <c r="K368" i="10"/>
  <c r="K114" i="10"/>
  <c r="K205" i="10"/>
  <c r="K318" i="10"/>
  <c r="K382" i="10"/>
  <c r="K464" i="10"/>
  <c r="K216" i="10"/>
  <c r="K400" i="10"/>
  <c r="K432" i="10"/>
  <c r="K66" i="10"/>
  <c r="K234" i="10"/>
  <c r="K294" i="10"/>
  <c r="K358" i="10"/>
  <c r="K431" i="10"/>
  <c r="K24" i="10"/>
  <c r="K88" i="10"/>
  <c r="K152" i="10"/>
  <c r="K178" i="10"/>
  <c r="K475" i="10"/>
  <c r="K478" i="10"/>
  <c r="K78" i="10"/>
  <c r="K142" i="10"/>
  <c r="K206" i="10"/>
  <c r="K270" i="10"/>
  <c r="K334" i="10"/>
  <c r="K398" i="10"/>
  <c r="K438" i="10"/>
  <c r="K143" i="10"/>
  <c r="K207" i="10"/>
  <c r="K271" i="10"/>
  <c r="K367" i="10"/>
  <c r="K309" i="10"/>
  <c r="K54" i="10"/>
  <c r="K15" i="10"/>
  <c r="K346" i="10"/>
  <c r="G804" i="19"/>
  <c r="G8" i="19"/>
  <c r="G519" i="19"/>
  <c r="G534" i="19"/>
  <c r="F589" i="19"/>
  <c r="G677" i="19"/>
  <c r="G688" i="19"/>
  <c r="G693" i="19"/>
  <c r="G709" i="19"/>
  <c r="F715" i="19"/>
  <c r="G725" i="19"/>
  <c r="G736" i="19"/>
  <c r="G748" i="19"/>
  <c r="G756" i="19"/>
  <c r="G760" i="19"/>
  <c r="G764" i="19"/>
  <c r="F814" i="19"/>
  <c r="F817" i="19"/>
  <c r="G820" i="19"/>
  <c r="G836" i="19"/>
  <c r="G839" i="19"/>
  <c r="G852" i="19"/>
  <c r="G868" i="19"/>
  <c r="G871" i="19"/>
  <c r="L10" i="10" l="1"/>
  <c r="P11" i="10"/>
  <c r="L12" i="10"/>
  <c r="L15" i="10"/>
  <c r="G788" i="19"/>
  <c r="G768" i="19"/>
  <c r="G791" i="19"/>
  <c r="F862" i="19"/>
  <c r="F846" i="19"/>
  <c r="F782" i="19"/>
  <c r="G843" i="19"/>
  <c r="F843" i="19"/>
  <c r="I843" i="19" s="1"/>
  <c r="F803" i="19"/>
  <c r="G803" i="19"/>
  <c r="F763" i="19"/>
  <c r="G763" i="19"/>
  <c r="G731" i="19"/>
  <c r="F691" i="19"/>
  <c r="G691" i="19"/>
  <c r="F635" i="19"/>
  <c r="G635" i="19"/>
  <c r="F603" i="19"/>
  <c r="G603" i="19"/>
  <c r="F563" i="19"/>
  <c r="G563" i="19"/>
  <c r="F531" i="19"/>
  <c r="G531" i="19"/>
  <c r="G491" i="19"/>
  <c r="F491" i="19"/>
  <c r="G435" i="19"/>
  <c r="F435" i="19"/>
  <c r="F371" i="19"/>
  <c r="G371" i="19"/>
  <c r="F323" i="19"/>
  <c r="G323" i="19"/>
  <c r="F291" i="19"/>
  <c r="G291" i="19"/>
  <c r="G235" i="19"/>
  <c r="F235" i="19"/>
  <c r="F163" i="19"/>
  <c r="G163" i="19"/>
  <c r="F115" i="19"/>
  <c r="G115" i="19"/>
  <c r="F59" i="19"/>
  <c r="G59" i="19"/>
  <c r="F874" i="19"/>
  <c r="G874" i="19"/>
  <c r="F866" i="19"/>
  <c r="G866" i="19"/>
  <c r="F858" i="19"/>
  <c r="G858" i="19"/>
  <c r="F850" i="19"/>
  <c r="G850" i="19"/>
  <c r="F842" i="19"/>
  <c r="G842" i="19"/>
  <c r="F834" i="19"/>
  <c r="G834" i="19"/>
  <c r="F826" i="19"/>
  <c r="G826" i="19"/>
  <c r="F818" i="19"/>
  <c r="G818" i="19"/>
  <c r="F810" i="19"/>
  <c r="G810" i="19"/>
  <c r="F802" i="19"/>
  <c r="G802" i="19"/>
  <c r="F794" i="19"/>
  <c r="G794" i="19"/>
  <c r="F786" i="19"/>
  <c r="G786" i="19"/>
  <c r="F778" i="19"/>
  <c r="G778" i="19"/>
  <c r="F770" i="19"/>
  <c r="G770" i="19"/>
  <c r="F762" i="19"/>
  <c r="G762" i="19"/>
  <c r="F754" i="19"/>
  <c r="G754" i="19"/>
  <c r="F746" i="19"/>
  <c r="G746" i="19"/>
  <c r="F738" i="19"/>
  <c r="G738" i="19"/>
  <c r="F730" i="19"/>
  <c r="G730" i="19"/>
  <c r="F722" i="19"/>
  <c r="G722" i="19"/>
  <c r="F714" i="19"/>
  <c r="G714" i="19"/>
  <c r="F706" i="19"/>
  <c r="G706" i="19"/>
  <c r="F698" i="19"/>
  <c r="G698" i="19"/>
  <c r="F690" i="19"/>
  <c r="G690" i="19"/>
  <c r="F682" i="19"/>
  <c r="G682" i="19"/>
  <c r="F674" i="19"/>
  <c r="G674" i="19"/>
  <c r="F666" i="19"/>
  <c r="G666" i="19"/>
  <c r="F658" i="19"/>
  <c r="G658" i="19"/>
  <c r="F650" i="19"/>
  <c r="G650" i="19"/>
  <c r="F642" i="19"/>
  <c r="G642" i="19"/>
  <c r="F634" i="19"/>
  <c r="G634" i="19"/>
  <c r="F626" i="19"/>
  <c r="G626" i="19"/>
  <c r="F618" i="19"/>
  <c r="G618" i="19"/>
  <c r="F610" i="19"/>
  <c r="G610" i="19"/>
  <c r="F602" i="19"/>
  <c r="G602" i="19"/>
  <c r="G594" i="19"/>
  <c r="F594" i="19"/>
  <c r="G586" i="19"/>
  <c r="F586" i="19"/>
  <c r="F578" i="19"/>
  <c r="G578" i="19"/>
  <c r="F570" i="19"/>
  <c r="G570" i="19"/>
  <c r="F562" i="19"/>
  <c r="G562" i="19"/>
  <c r="F554" i="19"/>
  <c r="G554" i="19"/>
  <c r="F546" i="19"/>
  <c r="G546" i="19"/>
  <c r="G538" i="19"/>
  <c r="F538" i="19"/>
  <c r="G530" i="19"/>
  <c r="F530" i="19"/>
  <c r="G522" i="19"/>
  <c r="F522" i="19"/>
  <c r="F514" i="19"/>
  <c r="G514" i="19"/>
  <c r="F506" i="19"/>
  <c r="F498" i="19"/>
  <c r="G498" i="19"/>
  <c r="G490" i="19"/>
  <c r="F490" i="19"/>
  <c r="G482" i="19"/>
  <c r="F482" i="19"/>
  <c r="G474" i="19"/>
  <c r="F474" i="19"/>
  <c r="G466" i="19"/>
  <c r="F466" i="19"/>
  <c r="G458" i="19"/>
  <c r="F458" i="19"/>
  <c r="G450" i="19"/>
  <c r="F450" i="19"/>
  <c r="G442" i="19"/>
  <c r="F442" i="19"/>
  <c r="G434" i="19"/>
  <c r="F434" i="19"/>
  <c r="G426" i="19"/>
  <c r="F426" i="19"/>
  <c r="G418" i="19"/>
  <c r="F418" i="19"/>
  <c r="G410" i="19"/>
  <c r="F410" i="19"/>
  <c r="G402" i="19"/>
  <c r="F402" i="19"/>
  <c r="G394" i="19"/>
  <c r="F394" i="19"/>
  <c r="F386" i="19"/>
  <c r="G386" i="19"/>
  <c r="F378" i="19"/>
  <c r="G378" i="19"/>
  <c r="F370" i="19"/>
  <c r="G370" i="19"/>
  <c r="F362" i="19"/>
  <c r="G362" i="19"/>
  <c r="F354" i="19"/>
  <c r="G354" i="19"/>
  <c r="F346" i="19"/>
  <c r="G346" i="19"/>
  <c r="F338" i="19"/>
  <c r="G338" i="19"/>
  <c r="F330" i="19"/>
  <c r="G330" i="19"/>
  <c r="F322" i="19"/>
  <c r="G322" i="19"/>
  <c r="F314" i="19"/>
  <c r="G314" i="19"/>
  <c r="F306" i="19"/>
  <c r="G306" i="19"/>
  <c r="F298" i="19"/>
  <c r="G298" i="19"/>
  <c r="F290" i="19"/>
  <c r="G290" i="19"/>
  <c r="F282" i="19"/>
  <c r="G282" i="19"/>
  <c r="F274" i="19"/>
  <c r="G274" i="19"/>
  <c r="F266" i="19"/>
  <c r="G266" i="19"/>
  <c r="F258" i="19"/>
  <c r="G258" i="19"/>
  <c r="F250" i="19"/>
  <c r="G250" i="19"/>
  <c r="F242" i="19"/>
  <c r="G242" i="19"/>
  <c r="F234" i="19"/>
  <c r="G234" i="19"/>
  <c r="F226" i="19"/>
  <c r="G226" i="19"/>
  <c r="F218" i="19"/>
  <c r="G218" i="19"/>
  <c r="F210" i="19"/>
  <c r="G210" i="19"/>
  <c r="F202" i="19"/>
  <c r="G202" i="19"/>
  <c r="F194" i="19"/>
  <c r="G194" i="19"/>
  <c r="F186" i="19"/>
  <c r="G186" i="19"/>
  <c r="F178" i="19"/>
  <c r="G178" i="19"/>
  <c r="F170" i="19"/>
  <c r="G170" i="19"/>
  <c r="F162" i="19"/>
  <c r="G162" i="19"/>
  <c r="F154" i="19"/>
  <c r="G154" i="19"/>
  <c r="F146" i="19"/>
  <c r="G146" i="19"/>
  <c r="F138" i="19"/>
  <c r="G138" i="19"/>
  <c r="F130" i="19"/>
  <c r="G130" i="19"/>
  <c r="F122" i="19"/>
  <c r="G122" i="19"/>
  <c r="F114" i="19"/>
  <c r="G114" i="19"/>
  <c r="F106" i="19"/>
  <c r="G106" i="19"/>
  <c r="F98" i="19"/>
  <c r="G98" i="19"/>
  <c r="F90" i="19"/>
  <c r="G90" i="19"/>
  <c r="F82" i="19"/>
  <c r="G82" i="19"/>
  <c r="F74" i="19"/>
  <c r="G74" i="19"/>
  <c r="F66" i="19"/>
  <c r="G66" i="19"/>
  <c r="F58" i="19"/>
  <c r="G58" i="19"/>
  <c r="F50" i="19"/>
  <c r="G50" i="19"/>
  <c r="F42" i="19"/>
  <c r="G42" i="19"/>
  <c r="F34" i="19"/>
  <c r="G34" i="19"/>
  <c r="F26" i="19"/>
  <c r="G26" i="19"/>
  <c r="F18" i="19"/>
  <c r="G18" i="19"/>
  <c r="F10" i="19"/>
  <c r="G10" i="19"/>
  <c r="F731" i="19"/>
  <c r="I731" i="19" s="1"/>
  <c r="F867" i="19"/>
  <c r="G867" i="19"/>
  <c r="F819" i="19"/>
  <c r="G819" i="19"/>
  <c r="F747" i="19"/>
  <c r="G747" i="19"/>
  <c r="G683" i="19"/>
  <c r="F619" i="19"/>
  <c r="G619" i="19"/>
  <c r="F555" i="19"/>
  <c r="G555" i="19"/>
  <c r="G483" i="19"/>
  <c r="F483" i="19"/>
  <c r="I483" i="19" s="1"/>
  <c r="G419" i="19"/>
  <c r="F419" i="19"/>
  <c r="I419" i="19" s="1"/>
  <c r="F363" i="19"/>
  <c r="G363" i="19"/>
  <c r="F307" i="19"/>
  <c r="G307" i="19"/>
  <c r="G251" i="19"/>
  <c r="F251" i="19"/>
  <c r="I251" i="19" s="1"/>
  <c r="G195" i="19"/>
  <c r="F195" i="19"/>
  <c r="I195" i="19" s="1"/>
  <c r="F139" i="19"/>
  <c r="G139" i="19"/>
  <c r="F83" i="19"/>
  <c r="G83" i="19"/>
  <c r="F19" i="19"/>
  <c r="G19" i="19"/>
  <c r="F873" i="19"/>
  <c r="G873" i="19"/>
  <c r="G865" i="19"/>
  <c r="F857" i="19"/>
  <c r="G857" i="19"/>
  <c r="G849" i="19"/>
  <c r="F841" i="19"/>
  <c r="G841" i="19"/>
  <c r="G833" i="19"/>
  <c r="F825" i="19"/>
  <c r="G825" i="19"/>
  <c r="G817" i="19"/>
  <c r="I817" i="19" s="1"/>
  <c r="F809" i="19"/>
  <c r="G809" i="19"/>
  <c r="G801" i="19"/>
  <c r="F793" i="19"/>
  <c r="G793" i="19"/>
  <c r="G785" i="19"/>
  <c r="F777" i="19"/>
  <c r="G777" i="19"/>
  <c r="G769" i="19"/>
  <c r="F769" i="19"/>
  <c r="G761" i="19"/>
  <c r="F761" i="19"/>
  <c r="I761" i="19" s="1"/>
  <c r="G753" i="19"/>
  <c r="F753" i="19"/>
  <c r="I753" i="19" s="1"/>
  <c r="G745" i="19"/>
  <c r="F745" i="19"/>
  <c r="G737" i="19"/>
  <c r="F737" i="19"/>
  <c r="F729" i="19"/>
  <c r="G729" i="19"/>
  <c r="G721" i="19"/>
  <c r="F721" i="19"/>
  <c r="I721" i="19" s="1"/>
  <c r="F713" i="19"/>
  <c r="G713" i="19"/>
  <c r="G705" i="19"/>
  <c r="F705" i="19"/>
  <c r="F697" i="19"/>
  <c r="G697" i="19"/>
  <c r="G689" i="19"/>
  <c r="F689" i="19"/>
  <c r="I689" i="19" s="1"/>
  <c r="F681" i="19"/>
  <c r="G681" i="19"/>
  <c r="F673" i="19"/>
  <c r="G673" i="19"/>
  <c r="F665" i="19"/>
  <c r="G665" i="19"/>
  <c r="F657" i="19"/>
  <c r="G657" i="19"/>
  <c r="F649" i="19"/>
  <c r="G649" i="19"/>
  <c r="F641" i="19"/>
  <c r="G641" i="19"/>
  <c r="F633" i="19"/>
  <c r="G633" i="19"/>
  <c r="F625" i="19"/>
  <c r="G625" i="19"/>
  <c r="F617" i="19"/>
  <c r="G617" i="19"/>
  <c r="F609" i="19"/>
  <c r="G609" i="19"/>
  <c r="G601" i="19"/>
  <c r="F601" i="19"/>
  <c r="I601" i="19" s="1"/>
  <c r="G593" i="19"/>
  <c r="F593" i="19"/>
  <c r="I593" i="19" s="1"/>
  <c r="G585" i="19"/>
  <c r="F585" i="19"/>
  <c r="G577" i="19"/>
  <c r="F577" i="19"/>
  <c r="G569" i="19"/>
  <c r="F569" i="19"/>
  <c r="I569" i="19" s="1"/>
  <c r="G561" i="19"/>
  <c r="F561" i="19"/>
  <c r="I561" i="19" s="1"/>
  <c r="G553" i="19"/>
  <c r="F553" i="19"/>
  <c r="G545" i="19"/>
  <c r="F545" i="19"/>
  <c r="G537" i="19"/>
  <c r="F537" i="19"/>
  <c r="I537" i="19" s="1"/>
  <c r="G529" i="19"/>
  <c r="F529" i="19"/>
  <c r="I529" i="19" s="1"/>
  <c r="G521" i="19"/>
  <c r="F521" i="19"/>
  <c r="G513" i="19"/>
  <c r="F513" i="19"/>
  <c r="G505" i="19"/>
  <c r="F505" i="19"/>
  <c r="I505" i="19" s="1"/>
  <c r="G497" i="19"/>
  <c r="F497" i="19"/>
  <c r="I497" i="19" s="1"/>
  <c r="G489" i="19"/>
  <c r="F489" i="19"/>
  <c r="G481" i="19"/>
  <c r="F481" i="19"/>
  <c r="G473" i="19"/>
  <c r="F473" i="19"/>
  <c r="I473" i="19" s="1"/>
  <c r="G465" i="19"/>
  <c r="F465" i="19"/>
  <c r="I465" i="19" s="1"/>
  <c r="G457" i="19"/>
  <c r="F457" i="19"/>
  <c r="G449" i="19"/>
  <c r="F449" i="19"/>
  <c r="G441" i="19"/>
  <c r="F441" i="19"/>
  <c r="I441" i="19" s="1"/>
  <c r="G433" i="19"/>
  <c r="F433" i="19"/>
  <c r="I433" i="19" s="1"/>
  <c r="G425" i="19"/>
  <c r="F425" i="19"/>
  <c r="G417" i="19"/>
  <c r="F417" i="19"/>
  <c r="G409" i="19"/>
  <c r="F409" i="19"/>
  <c r="I409" i="19" s="1"/>
  <c r="G401" i="19"/>
  <c r="F401" i="19"/>
  <c r="I401" i="19" s="1"/>
  <c r="G393" i="19"/>
  <c r="F393" i="19"/>
  <c r="F385" i="19"/>
  <c r="G385" i="19"/>
  <c r="F377" i="19"/>
  <c r="G377" i="19"/>
  <c r="F369" i="19"/>
  <c r="G369" i="19"/>
  <c r="F361" i="19"/>
  <c r="G361" i="19"/>
  <c r="F353" i="19"/>
  <c r="G353" i="19"/>
  <c r="F345" i="19"/>
  <c r="G345" i="19"/>
  <c r="F337" i="19"/>
  <c r="G337" i="19"/>
  <c r="F329" i="19"/>
  <c r="G329" i="19"/>
  <c r="F321" i="19"/>
  <c r="G321" i="19"/>
  <c r="F313" i="19"/>
  <c r="G313" i="19"/>
  <c r="F305" i="19"/>
  <c r="G305" i="19"/>
  <c r="F297" i="19"/>
  <c r="G297" i="19"/>
  <c r="F289" i="19"/>
  <c r="G289" i="19"/>
  <c r="G281" i="19"/>
  <c r="F281" i="19"/>
  <c r="I281" i="19" s="1"/>
  <c r="G273" i="19"/>
  <c r="F273" i="19"/>
  <c r="I273" i="19" s="1"/>
  <c r="G265" i="19"/>
  <c r="F265" i="19"/>
  <c r="G257" i="19"/>
  <c r="F257" i="19"/>
  <c r="G249" i="19"/>
  <c r="F249" i="19"/>
  <c r="I249" i="19" s="1"/>
  <c r="G241" i="19"/>
  <c r="F241" i="19"/>
  <c r="I241" i="19" s="1"/>
  <c r="G233" i="19"/>
  <c r="F233" i="19"/>
  <c r="G225" i="19"/>
  <c r="F225" i="19"/>
  <c r="G217" i="19"/>
  <c r="F217" i="19"/>
  <c r="I217" i="19" s="1"/>
  <c r="G209" i="19"/>
  <c r="F209" i="19"/>
  <c r="I209" i="19" s="1"/>
  <c r="G201" i="19"/>
  <c r="F201" i="19"/>
  <c r="G193" i="19"/>
  <c r="F193" i="19"/>
  <c r="G185" i="19"/>
  <c r="F185" i="19"/>
  <c r="I185" i="19" s="1"/>
  <c r="F177" i="19"/>
  <c r="G177" i="19"/>
  <c r="F169" i="19"/>
  <c r="G169" i="19"/>
  <c r="F161" i="19"/>
  <c r="G161" i="19"/>
  <c r="F153" i="19"/>
  <c r="G153" i="19"/>
  <c r="F145" i="19"/>
  <c r="G145" i="19"/>
  <c r="F137" i="19"/>
  <c r="G137" i="19"/>
  <c r="F129" i="19"/>
  <c r="G129" i="19"/>
  <c r="F121" i="19"/>
  <c r="G121" i="19"/>
  <c r="F113" i="19"/>
  <c r="G113" i="19"/>
  <c r="F105" i="19"/>
  <c r="G105" i="19"/>
  <c r="F97" i="19"/>
  <c r="G97" i="19"/>
  <c r="F89" i="19"/>
  <c r="G89" i="19"/>
  <c r="F81" i="19"/>
  <c r="G81" i="19"/>
  <c r="F73" i="19"/>
  <c r="G73" i="19"/>
  <c r="F65" i="19"/>
  <c r="G65" i="19"/>
  <c r="F57" i="19"/>
  <c r="G57" i="19"/>
  <c r="F49" i="19"/>
  <c r="G49" i="19"/>
  <c r="F41" i="19"/>
  <c r="G41" i="19"/>
  <c r="F33" i="19"/>
  <c r="G33" i="19"/>
  <c r="F25" i="19"/>
  <c r="G25" i="19"/>
  <c r="F17" i="19"/>
  <c r="G17" i="19"/>
  <c r="F9" i="19"/>
  <c r="G9" i="19"/>
  <c r="F865" i="19"/>
  <c r="I865" i="19" s="1"/>
  <c r="F683" i="19"/>
  <c r="G827" i="19"/>
  <c r="F827" i="19"/>
  <c r="I827" i="19" s="1"/>
  <c r="F771" i="19"/>
  <c r="G771" i="19"/>
  <c r="G699" i="19"/>
  <c r="F643" i="19"/>
  <c r="G643" i="19"/>
  <c r="F571" i="19"/>
  <c r="G571" i="19"/>
  <c r="F507" i="19"/>
  <c r="G507" i="19"/>
  <c r="G443" i="19"/>
  <c r="F443" i="19"/>
  <c r="F387" i="19"/>
  <c r="G387" i="19"/>
  <c r="F331" i="19"/>
  <c r="G331" i="19"/>
  <c r="G275" i="19"/>
  <c r="F275" i="19"/>
  <c r="G203" i="19"/>
  <c r="F203" i="19"/>
  <c r="F147" i="19"/>
  <c r="G147" i="19"/>
  <c r="F91" i="19"/>
  <c r="G91" i="19"/>
  <c r="F43" i="19"/>
  <c r="G43" i="19"/>
  <c r="G872" i="19"/>
  <c r="F872" i="19"/>
  <c r="F864" i="19"/>
  <c r="G864" i="19"/>
  <c r="G856" i="19"/>
  <c r="F856" i="19"/>
  <c r="F848" i="19"/>
  <c r="G848" i="19"/>
  <c r="G840" i="19"/>
  <c r="F840" i="19"/>
  <c r="F832" i="19"/>
  <c r="G832" i="19"/>
  <c r="G824" i="19"/>
  <c r="F824" i="19"/>
  <c r="F816" i="19"/>
  <c r="G816" i="19"/>
  <c r="G808" i="19"/>
  <c r="F808" i="19"/>
  <c r="F800" i="19"/>
  <c r="G800" i="19"/>
  <c r="G792" i="19"/>
  <c r="F792" i="19"/>
  <c r="F784" i="19"/>
  <c r="G784" i="19"/>
  <c r="G776" i="19"/>
  <c r="F776" i="19"/>
  <c r="F768" i="19"/>
  <c r="F760" i="19"/>
  <c r="I760" i="19" s="1"/>
  <c r="F752" i="19"/>
  <c r="F744" i="19"/>
  <c r="F736" i="19"/>
  <c r="I736" i="19" s="1"/>
  <c r="F728" i="19"/>
  <c r="G728" i="19"/>
  <c r="F720" i="19"/>
  <c r="F712" i="19"/>
  <c r="G712" i="19"/>
  <c r="F704" i="19"/>
  <c r="F696" i="19"/>
  <c r="G696" i="19"/>
  <c r="F688" i="19"/>
  <c r="I688" i="19" s="1"/>
  <c r="F680" i="19"/>
  <c r="G680" i="19"/>
  <c r="G672" i="19"/>
  <c r="F672" i="19"/>
  <c r="F664" i="19"/>
  <c r="I664" i="19" s="1"/>
  <c r="G664" i="19"/>
  <c r="F656" i="19"/>
  <c r="G656" i="19"/>
  <c r="F648" i="19"/>
  <c r="G648" i="19"/>
  <c r="F640" i="19"/>
  <c r="G640" i="19"/>
  <c r="F632" i="19"/>
  <c r="I632" i="19" s="1"/>
  <c r="G632" i="19"/>
  <c r="F624" i="19"/>
  <c r="G624" i="19"/>
  <c r="F616" i="19"/>
  <c r="G616" i="19"/>
  <c r="F608" i="19"/>
  <c r="G608" i="19"/>
  <c r="F600" i="19"/>
  <c r="I600" i="19" s="1"/>
  <c r="G600" i="19"/>
  <c r="F592" i="19"/>
  <c r="G592" i="19"/>
  <c r="F584" i="19"/>
  <c r="G584" i="19"/>
  <c r="G576" i="19"/>
  <c r="F576" i="19"/>
  <c r="F568" i="19"/>
  <c r="I568" i="19" s="1"/>
  <c r="G568" i="19"/>
  <c r="F560" i="19"/>
  <c r="F552" i="19"/>
  <c r="G552" i="19"/>
  <c r="F544" i="19"/>
  <c r="G544" i="19"/>
  <c r="F536" i="19"/>
  <c r="G536" i="19"/>
  <c r="G528" i="19"/>
  <c r="F528" i="19"/>
  <c r="I528" i="19" s="1"/>
  <c r="F520" i="19"/>
  <c r="G520" i="19"/>
  <c r="G512" i="19"/>
  <c r="F512" i="19"/>
  <c r="F504" i="19"/>
  <c r="G504" i="19"/>
  <c r="G496" i="19"/>
  <c r="F496" i="19"/>
  <c r="I496" i="19" s="1"/>
  <c r="G488" i="19"/>
  <c r="F488" i="19"/>
  <c r="I488" i="19" s="1"/>
  <c r="G480" i="19"/>
  <c r="F480" i="19"/>
  <c r="G472" i="19"/>
  <c r="F472" i="19"/>
  <c r="G464" i="19"/>
  <c r="F464" i="19"/>
  <c r="I464" i="19" s="1"/>
  <c r="G456" i="19"/>
  <c r="F456" i="19"/>
  <c r="I456" i="19" s="1"/>
  <c r="G448" i="19"/>
  <c r="F448" i="19"/>
  <c r="G440" i="19"/>
  <c r="F440" i="19"/>
  <c r="G432" i="19"/>
  <c r="F432" i="19"/>
  <c r="I432" i="19" s="1"/>
  <c r="G424" i="19"/>
  <c r="F424" i="19"/>
  <c r="I424" i="19" s="1"/>
  <c r="G416" i="19"/>
  <c r="F416" i="19"/>
  <c r="G408" i="19"/>
  <c r="F408" i="19"/>
  <c r="G400" i="19"/>
  <c r="F400" i="19"/>
  <c r="I400" i="19" s="1"/>
  <c r="G392" i="19"/>
  <c r="F392" i="19"/>
  <c r="I392" i="19" s="1"/>
  <c r="F384" i="19"/>
  <c r="G384" i="19"/>
  <c r="F376" i="19"/>
  <c r="G376" i="19"/>
  <c r="F368" i="19"/>
  <c r="G368" i="19"/>
  <c r="F360" i="19"/>
  <c r="G360" i="19"/>
  <c r="F352" i="19"/>
  <c r="G352" i="19"/>
  <c r="F344" i="19"/>
  <c r="G344" i="19"/>
  <c r="F336" i="19"/>
  <c r="G336" i="19"/>
  <c r="F328" i="19"/>
  <c r="G328" i="19"/>
  <c r="F320" i="19"/>
  <c r="G320" i="19"/>
  <c r="F312" i="19"/>
  <c r="G312" i="19"/>
  <c r="F304" i="19"/>
  <c r="G304" i="19"/>
  <c r="F296" i="19"/>
  <c r="G296" i="19"/>
  <c r="F288" i="19"/>
  <c r="G288" i="19"/>
  <c r="F280" i="19"/>
  <c r="G280" i="19"/>
  <c r="F272" i="19"/>
  <c r="G272" i="19"/>
  <c r="F264" i="19"/>
  <c r="G264" i="19"/>
  <c r="F256" i="19"/>
  <c r="G256" i="19"/>
  <c r="F248" i="19"/>
  <c r="G248" i="19"/>
  <c r="F240" i="19"/>
  <c r="G240" i="19"/>
  <c r="F232" i="19"/>
  <c r="G232" i="19"/>
  <c r="F224" i="19"/>
  <c r="G224" i="19"/>
  <c r="F216" i="19"/>
  <c r="G216" i="19"/>
  <c r="F208" i="19"/>
  <c r="G208" i="19"/>
  <c r="F200" i="19"/>
  <c r="G200" i="19"/>
  <c r="F192" i="19"/>
  <c r="G192" i="19"/>
  <c r="F184" i="19"/>
  <c r="G184" i="19"/>
  <c r="F176" i="19"/>
  <c r="G176" i="19"/>
  <c r="F168" i="19"/>
  <c r="G168" i="19"/>
  <c r="F160" i="19"/>
  <c r="G160" i="19"/>
  <c r="F152" i="19"/>
  <c r="G152" i="19"/>
  <c r="F144" i="19"/>
  <c r="G144" i="19"/>
  <c r="F136" i="19"/>
  <c r="G136" i="19"/>
  <c r="F128" i="19"/>
  <c r="G128" i="19"/>
  <c r="F120" i="19"/>
  <c r="G120" i="19"/>
  <c r="F112" i="19"/>
  <c r="G112" i="19"/>
  <c r="F104" i="19"/>
  <c r="G104" i="19"/>
  <c r="F96" i="19"/>
  <c r="G96" i="19"/>
  <c r="F88" i="19"/>
  <c r="G88" i="19"/>
  <c r="F80" i="19"/>
  <c r="G80" i="19"/>
  <c r="F72" i="19"/>
  <c r="G72" i="19"/>
  <c r="F64" i="19"/>
  <c r="G64" i="19"/>
  <c r="F56" i="19"/>
  <c r="G56" i="19"/>
  <c r="F48" i="19"/>
  <c r="G48" i="19"/>
  <c r="F40" i="19"/>
  <c r="G40" i="19"/>
  <c r="F32" i="19"/>
  <c r="G32" i="19"/>
  <c r="F24" i="19"/>
  <c r="G24" i="19"/>
  <c r="F16" i="19"/>
  <c r="G16" i="19"/>
  <c r="F785" i="19"/>
  <c r="G720" i="19"/>
  <c r="G506" i="19"/>
  <c r="G875" i="19"/>
  <c r="F875" i="19"/>
  <c r="G779" i="19"/>
  <c r="F779" i="19"/>
  <c r="F707" i="19"/>
  <c r="G707" i="19"/>
  <c r="F651" i="19"/>
  <c r="G651" i="19"/>
  <c r="F579" i="19"/>
  <c r="G579" i="19"/>
  <c r="F515" i="19"/>
  <c r="I515" i="19" s="1"/>
  <c r="G515" i="19"/>
  <c r="G451" i="19"/>
  <c r="F451" i="19"/>
  <c r="F379" i="19"/>
  <c r="G379" i="19"/>
  <c r="F315" i="19"/>
  <c r="G315" i="19"/>
  <c r="G243" i="19"/>
  <c r="F243" i="19"/>
  <c r="G187" i="19"/>
  <c r="F187" i="19"/>
  <c r="F123" i="19"/>
  <c r="G123" i="19"/>
  <c r="F75" i="19"/>
  <c r="G75" i="19"/>
  <c r="F27" i="19"/>
  <c r="I27" i="19" s="1"/>
  <c r="G27" i="19"/>
  <c r="F871" i="19"/>
  <c r="I871" i="19" s="1"/>
  <c r="F863" i="19"/>
  <c r="G863" i="19"/>
  <c r="F855" i="19"/>
  <c r="F847" i="19"/>
  <c r="G847" i="19"/>
  <c r="F839" i="19"/>
  <c r="I839" i="19" s="1"/>
  <c r="F831" i="19"/>
  <c r="G831" i="19"/>
  <c r="F823" i="19"/>
  <c r="F815" i="19"/>
  <c r="G815" i="19"/>
  <c r="F807" i="19"/>
  <c r="F799" i="19"/>
  <c r="G799" i="19"/>
  <c r="F791" i="19"/>
  <c r="I791" i="19" s="1"/>
  <c r="F783" i="19"/>
  <c r="G783" i="19"/>
  <c r="F775" i="19"/>
  <c r="F767" i="19"/>
  <c r="G767" i="19"/>
  <c r="F759" i="19"/>
  <c r="G759" i="19"/>
  <c r="F751" i="19"/>
  <c r="G751" i="19"/>
  <c r="F743" i="19"/>
  <c r="G743" i="19"/>
  <c r="F735" i="19"/>
  <c r="G735" i="19"/>
  <c r="F727" i="19"/>
  <c r="G727" i="19"/>
  <c r="F719" i="19"/>
  <c r="G719" i="19"/>
  <c r="F711" i="19"/>
  <c r="G711" i="19"/>
  <c r="F703" i="19"/>
  <c r="G703" i="19"/>
  <c r="F695" i="19"/>
  <c r="G695" i="19"/>
  <c r="F687" i="19"/>
  <c r="G687" i="19"/>
  <c r="F679" i="19"/>
  <c r="G679" i="19"/>
  <c r="F671" i="19"/>
  <c r="G671" i="19"/>
  <c r="F663" i="19"/>
  <c r="G663" i="19"/>
  <c r="F655" i="19"/>
  <c r="G655" i="19"/>
  <c r="F647" i="19"/>
  <c r="G647" i="19"/>
  <c r="F639" i="19"/>
  <c r="G639" i="19"/>
  <c r="F631" i="19"/>
  <c r="G631" i="19"/>
  <c r="F623" i="19"/>
  <c r="G623" i="19"/>
  <c r="F615" i="19"/>
  <c r="G615" i="19"/>
  <c r="F607" i="19"/>
  <c r="G607" i="19"/>
  <c r="G599" i="19"/>
  <c r="F599" i="19"/>
  <c r="G591" i="19"/>
  <c r="F591" i="19"/>
  <c r="I591" i="19" s="1"/>
  <c r="F583" i="19"/>
  <c r="G583" i="19"/>
  <c r="F575" i="19"/>
  <c r="F567" i="19"/>
  <c r="G567" i="19"/>
  <c r="G559" i="19"/>
  <c r="F559" i="19"/>
  <c r="F551" i="19"/>
  <c r="G551" i="19"/>
  <c r="G543" i="19"/>
  <c r="F543" i="19"/>
  <c r="G535" i="19"/>
  <c r="F535" i="19"/>
  <c r="F527" i="19"/>
  <c r="I527" i="19" s="1"/>
  <c r="G527" i="19"/>
  <c r="F519" i="19"/>
  <c r="I519" i="19" s="1"/>
  <c r="F511" i="19"/>
  <c r="G511" i="19"/>
  <c r="F503" i="19"/>
  <c r="G503" i="19"/>
  <c r="G495" i="19"/>
  <c r="F495" i="19"/>
  <c r="G487" i="19"/>
  <c r="F487" i="19"/>
  <c r="I487" i="19" s="1"/>
  <c r="G479" i="19"/>
  <c r="F479" i="19"/>
  <c r="I479" i="19" s="1"/>
  <c r="G471" i="19"/>
  <c r="F471" i="19"/>
  <c r="G463" i="19"/>
  <c r="F463" i="19"/>
  <c r="G455" i="19"/>
  <c r="F455" i="19"/>
  <c r="I455" i="19" s="1"/>
  <c r="G447" i="19"/>
  <c r="F447" i="19"/>
  <c r="I447" i="19" s="1"/>
  <c r="G439" i="19"/>
  <c r="F439" i="19"/>
  <c r="G431" i="19"/>
  <c r="F431" i="19"/>
  <c r="G423" i="19"/>
  <c r="F423" i="19"/>
  <c r="I423" i="19" s="1"/>
  <c r="G415" i="19"/>
  <c r="F415" i="19"/>
  <c r="I415" i="19" s="1"/>
  <c r="G407" i="19"/>
  <c r="F407" i="19"/>
  <c r="G399" i="19"/>
  <c r="F399" i="19"/>
  <c r="F391" i="19"/>
  <c r="G391" i="19"/>
  <c r="F383" i="19"/>
  <c r="G383" i="19"/>
  <c r="F375" i="19"/>
  <c r="G375" i="19"/>
  <c r="F367" i="19"/>
  <c r="G367" i="19"/>
  <c r="F359" i="19"/>
  <c r="G359" i="19"/>
  <c r="F351" i="19"/>
  <c r="G351" i="19"/>
  <c r="F343" i="19"/>
  <c r="G343" i="19"/>
  <c r="F335" i="19"/>
  <c r="G335" i="19"/>
  <c r="F327" i="19"/>
  <c r="G327" i="19"/>
  <c r="F319" i="19"/>
  <c r="G319" i="19"/>
  <c r="F311" i="19"/>
  <c r="G311" i="19"/>
  <c r="F303" i="19"/>
  <c r="G303" i="19"/>
  <c r="F295" i="19"/>
  <c r="G295" i="19"/>
  <c r="F287" i="19"/>
  <c r="G287" i="19"/>
  <c r="G279" i="19"/>
  <c r="F279" i="19"/>
  <c r="G271" i="19"/>
  <c r="F271" i="19"/>
  <c r="G263" i="19"/>
  <c r="F263" i="19"/>
  <c r="I263" i="19" s="1"/>
  <c r="G255" i="19"/>
  <c r="F255" i="19"/>
  <c r="I255" i="19" s="1"/>
  <c r="G247" i="19"/>
  <c r="F247" i="19"/>
  <c r="G239" i="19"/>
  <c r="F239" i="19"/>
  <c r="G231" i="19"/>
  <c r="F231" i="19"/>
  <c r="I231" i="19" s="1"/>
  <c r="G223" i="19"/>
  <c r="F223" i="19"/>
  <c r="I223" i="19" s="1"/>
  <c r="G215" i="19"/>
  <c r="F215" i="19"/>
  <c r="G207" i="19"/>
  <c r="F207" i="19"/>
  <c r="G199" i="19"/>
  <c r="F199" i="19"/>
  <c r="I199" i="19" s="1"/>
  <c r="G191" i="19"/>
  <c r="F191" i="19"/>
  <c r="I191" i="19" s="1"/>
  <c r="G183" i="19"/>
  <c r="F183" i="19"/>
  <c r="F175" i="19"/>
  <c r="G175" i="19"/>
  <c r="F167" i="19"/>
  <c r="G167" i="19"/>
  <c r="F159" i="19"/>
  <c r="G159" i="19"/>
  <c r="F151" i="19"/>
  <c r="G151" i="19"/>
  <c r="F143" i="19"/>
  <c r="G143" i="19"/>
  <c r="F135" i="19"/>
  <c r="G135" i="19"/>
  <c r="F127" i="19"/>
  <c r="G127" i="19"/>
  <c r="F119" i="19"/>
  <c r="G119" i="19"/>
  <c r="F111" i="19"/>
  <c r="G111" i="19"/>
  <c r="F103" i="19"/>
  <c r="G103" i="19"/>
  <c r="F95" i="19"/>
  <c r="G95" i="19"/>
  <c r="F87" i="19"/>
  <c r="G87" i="19"/>
  <c r="F79" i="19"/>
  <c r="G79" i="19"/>
  <c r="F71" i="19"/>
  <c r="G71" i="19"/>
  <c r="F63" i="19"/>
  <c r="G63" i="19"/>
  <c r="F55" i="19"/>
  <c r="G55" i="19"/>
  <c r="F47" i="19"/>
  <c r="G47" i="19"/>
  <c r="F39" i="19"/>
  <c r="G39" i="19"/>
  <c r="F31" i="19"/>
  <c r="G31" i="19"/>
  <c r="F23" i="19"/>
  <c r="G23" i="19"/>
  <c r="F15" i="19"/>
  <c r="G15" i="19"/>
  <c r="F833" i="19"/>
  <c r="G807" i="19"/>
  <c r="G752" i="19"/>
  <c r="F835" i="19"/>
  <c r="G835" i="19"/>
  <c r="G795" i="19"/>
  <c r="F795" i="19"/>
  <c r="F755" i="19"/>
  <c r="I755" i="19" s="1"/>
  <c r="G755" i="19"/>
  <c r="G715" i="19"/>
  <c r="I715" i="19" s="1"/>
  <c r="F675" i="19"/>
  <c r="G675" i="19"/>
  <c r="F627" i="19"/>
  <c r="G627" i="19"/>
  <c r="F587" i="19"/>
  <c r="G587" i="19"/>
  <c r="F547" i="19"/>
  <c r="G547" i="19"/>
  <c r="F499" i="19"/>
  <c r="G499" i="19"/>
  <c r="G459" i="19"/>
  <c r="F459" i="19"/>
  <c r="G427" i="19"/>
  <c r="F427" i="19"/>
  <c r="G403" i="19"/>
  <c r="F403" i="19"/>
  <c r="I403" i="19" s="1"/>
  <c r="F347" i="19"/>
  <c r="G347" i="19"/>
  <c r="G283" i="19"/>
  <c r="F283" i="19"/>
  <c r="G227" i="19"/>
  <c r="F227" i="19"/>
  <c r="F171" i="19"/>
  <c r="G171" i="19"/>
  <c r="F107" i="19"/>
  <c r="G107" i="19"/>
  <c r="F35" i="19"/>
  <c r="G35" i="19"/>
  <c r="F870" i="19"/>
  <c r="G870" i="19"/>
  <c r="G862" i="19"/>
  <c r="F854" i="19"/>
  <c r="G854" i="19"/>
  <c r="G846" i="19"/>
  <c r="F838" i="19"/>
  <c r="G838" i="19"/>
  <c r="G830" i="19"/>
  <c r="F822" i="19"/>
  <c r="I822" i="19" s="1"/>
  <c r="G822" i="19"/>
  <c r="G814" i="19"/>
  <c r="I814" i="19" s="1"/>
  <c r="F806" i="19"/>
  <c r="G806" i="19"/>
  <c r="G798" i="19"/>
  <c r="F790" i="19"/>
  <c r="G790" i="19"/>
  <c r="G782" i="19"/>
  <c r="F774" i="19"/>
  <c r="G774" i="19"/>
  <c r="F766" i="19"/>
  <c r="G766" i="19"/>
  <c r="F758" i="19"/>
  <c r="G758" i="19"/>
  <c r="F750" i="19"/>
  <c r="G750" i="19"/>
  <c r="F742" i="19"/>
  <c r="G742" i="19"/>
  <c r="F734" i="19"/>
  <c r="G734" i="19"/>
  <c r="F726" i="19"/>
  <c r="G726" i="19"/>
  <c r="F718" i="19"/>
  <c r="G718" i="19"/>
  <c r="F710" i="19"/>
  <c r="G710" i="19"/>
  <c r="F702" i="19"/>
  <c r="G702" i="19"/>
  <c r="F694" i="19"/>
  <c r="G694" i="19"/>
  <c r="F686" i="19"/>
  <c r="G686" i="19"/>
  <c r="F678" i="19"/>
  <c r="G678" i="19"/>
  <c r="F670" i="19"/>
  <c r="G670" i="19"/>
  <c r="F662" i="19"/>
  <c r="G662" i="19"/>
  <c r="F654" i="19"/>
  <c r="G654" i="19"/>
  <c r="F646" i="19"/>
  <c r="G646" i="19"/>
  <c r="F638" i="19"/>
  <c r="G638" i="19"/>
  <c r="F630" i="19"/>
  <c r="G630" i="19"/>
  <c r="F622" i="19"/>
  <c r="G622" i="19"/>
  <c r="F614" i="19"/>
  <c r="G614" i="19"/>
  <c r="F606" i="19"/>
  <c r="G606" i="19"/>
  <c r="F598" i="19"/>
  <c r="G598" i="19"/>
  <c r="F590" i="19"/>
  <c r="G590" i="19"/>
  <c r="F582" i="19"/>
  <c r="G582" i="19"/>
  <c r="F574" i="19"/>
  <c r="G574" i="19"/>
  <c r="F566" i="19"/>
  <c r="G566" i="19"/>
  <c r="F558" i="19"/>
  <c r="G558" i="19"/>
  <c r="F550" i="19"/>
  <c r="G550" i="19"/>
  <c r="F542" i="19"/>
  <c r="G542" i="19"/>
  <c r="F534" i="19"/>
  <c r="I534" i="19" s="1"/>
  <c r="F526" i="19"/>
  <c r="G526" i="19"/>
  <c r="F518" i="19"/>
  <c r="I518" i="19" s="1"/>
  <c r="G518" i="19"/>
  <c r="F510" i="19"/>
  <c r="G510" i="19"/>
  <c r="F502" i="19"/>
  <c r="G502" i="19"/>
  <c r="G494" i="19"/>
  <c r="F494" i="19"/>
  <c r="G486" i="19"/>
  <c r="F486" i="19"/>
  <c r="G478" i="19"/>
  <c r="F478" i="19"/>
  <c r="G470" i="19"/>
  <c r="F470" i="19"/>
  <c r="G462" i="19"/>
  <c r="F462" i="19"/>
  <c r="G454" i="19"/>
  <c r="F454" i="19"/>
  <c r="G446" i="19"/>
  <c r="F446" i="19"/>
  <c r="G438" i="19"/>
  <c r="F438" i="19"/>
  <c r="G430" i="19"/>
  <c r="F430" i="19"/>
  <c r="G422" i="19"/>
  <c r="F422" i="19"/>
  <c r="G414" i="19"/>
  <c r="F414" i="19"/>
  <c r="G406" i="19"/>
  <c r="F406" i="19"/>
  <c r="G398" i="19"/>
  <c r="F398" i="19"/>
  <c r="F390" i="19"/>
  <c r="I390" i="19" s="1"/>
  <c r="G390" i="19"/>
  <c r="F382" i="19"/>
  <c r="G382" i="19"/>
  <c r="F374" i="19"/>
  <c r="G374" i="19"/>
  <c r="F366" i="19"/>
  <c r="G366" i="19"/>
  <c r="F358" i="19"/>
  <c r="I358" i="19" s="1"/>
  <c r="G358" i="19"/>
  <c r="F350" i="19"/>
  <c r="G350" i="19"/>
  <c r="F342" i="19"/>
  <c r="G342" i="19"/>
  <c r="F334" i="19"/>
  <c r="G334" i="19"/>
  <c r="F326" i="19"/>
  <c r="I326" i="19" s="1"/>
  <c r="G326" i="19"/>
  <c r="F318" i="19"/>
  <c r="G318" i="19"/>
  <c r="F310" i="19"/>
  <c r="G310" i="19"/>
  <c r="F302" i="19"/>
  <c r="G302" i="19"/>
  <c r="F294" i="19"/>
  <c r="I294" i="19" s="1"/>
  <c r="G294" i="19"/>
  <c r="F286" i="19"/>
  <c r="G286" i="19"/>
  <c r="F278" i="19"/>
  <c r="G278" i="19"/>
  <c r="F270" i="19"/>
  <c r="G270" i="19"/>
  <c r="F262" i="19"/>
  <c r="I262" i="19" s="1"/>
  <c r="G262" i="19"/>
  <c r="F254" i="19"/>
  <c r="G254" i="19"/>
  <c r="F246" i="19"/>
  <c r="G246" i="19"/>
  <c r="F238" i="19"/>
  <c r="G238" i="19"/>
  <c r="F230" i="19"/>
  <c r="I230" i="19" s="1"/>
  <c r="G230" i="19"/>
  <c r="F222" i="19"/>
  <c r="G222" i="19"/>
  <c r="F214" i="19"/>
  <c r="G214" i="19"/>
  <c r="F206" i="19"/>
  <c r="G206" i="19"/>
  <c r="F198" i="19"/>
  <c r="I198" i="19" s="1"/>
  <c r="G198" i="19"/>
  <c r="F190" i="19"/>
  <c r="G190" i="19"/>
  <c r="F182" i="19"/>
  <c r="G182" i="19"/>
  <c r="F174" i="19"/>
  <c r="G174" i="19"/>
  <c r="F166" i="19"/>
  <c r="I166" i="19" s="1"/>
  <c r="G166" i="19"/>
  <c r="F158" i="19"/>
  <c r="G158" i="19"/>
  <c r="F150" i="19"/>
  <c r="G150" i="19"/>
  <c r="F142" i="19"/>
  <c r="G142" i="19"/>
  <c r="F134" i="19"/>
  <c r="I134" i="19" s="1"/>
  <c r="G134" i="19"/>
  <c r="F126" i="19"/>
  <c r="G126" i="19"/>
  <c r="F118" i="19"/>
  <c r="G118" i="19"/>
  <c r="F110" i="19"/>
  <c r="G110" i="19"/>
  <c r="F102" i="19"/>
  <c r="I102" i="19" s="1"/>
  <c r="G102" i="19"/>
  <c r="F94" i="19"/>
  <c r="G94" i="19"/>
  <c r="F86" i="19"/>
  <c r="G86" i="19"/>
  <c r="F78" i="19"/>
  <c r="G78" i="19"/>
  <c r="F70" i="19"/>
  <c r="I70" i="19" s="1"/>
  <c r="G70" i="19"/>
  <c r="F62" i="19"/>
  <c r="G62" i="19"/>
  <c r="F54" i="19"/>
  <c r="G54" i="19"/>
  <c r="F46" i="19"/>
  <c r="G46" i="19"/>
  <c r="F38" i="19"/>
  <c r="I38" i="19" s="1"/>
  <c r="G38" i="19"/>
  <c r="F30" i="19"/>
  <c r="G30" i="19"/>
  <c r="F22" i="19"/>
  <c r="G22" i="19"/>
  <c r="F14" i="19"/>
  <c r="G14" i="19"/>
  <c r="F8" i="19"/>
  <c r="I8" i="19" s="1"/>
  <c r="G855" i="19"/>
  <c r="F830" i="19"/>
  <c r="I830" i="19" s="1"/>
  <c r="F851" i="19"/>
  <c r="G851" i="19"/>
  <c r="G811" i="19"/>
  <c r="F811" i="19"/>
  <c r="F739" i="19"/>
  <c r="G739" i="19"/>
  <c r="F667" i="19"/>
  <c r="G667" i="19"/>
  <c r="F611" i="19"/>
  <c r="G611" i="19"/>
  <c r="F539" i="19"/>
  <c r="G539" i="19"/>
  <c r="G475" i="19"/>
  <c r="F475" i="19"/>
  <c r="G411" i="19"/>
  <c r="F411" i="19"/>
  <c r="I411" i="19" s="1"/>
  <c r="F355" i="19"/>
  <c r="G355" i="19"/>
  <c r="F299" i="19"/>
  <c r="G299" i="19"/>
  <c r="G259" i="19"/>
  <c r="F259" i="19"/>
  <c r="G219" i="19"/>
  <c r="F219" i="19"/>
  <c r="I219" i="19" s="1"/>
  <c r="F155" i="19"/>
  <c r="G155" i="19"/>
  <c r="F67" i="19"/>
  <c r="G67" i="19"/>
  <c r="F869" i="19"/>
  <c r="G869" i="19"/>
  <c r="F861" i="19"/>
  <c r="G861" i="19"/>
  <c r="F853" i="19"/>
  <c r="G853" i="19"/>
  <c r="F845" i="19"/>
  <c r="G845" i="19"/>
  <c r="F837" i="19"/>
  <c r="G837" i="19"/>
  <c r="F829" i="19"/>
  <c r="G829" i="19"/>
  <c r="F821" i="19"/>
  <c r="G821" i="19"/>
  <c r="F813" i="19"/>
  <c r="G813" i="19"/>
  <c r="F805" i="19"/>
  <c r="G805" i="19"/>
  <c r="F797" i="19"/>
  <c r="G797" i="19"/>
  <c r="F789" i="19"/>
  <c r="G789" i="19"/>
  <c r="F781" i="19"/>
  <c r="G781" i="19"/>
  <c r="F773" i="19"/>
  <c r="G773" i="19"/>
  <c r="G765" i="19"/>
  <c r="F765" i="19"/>
  <c r="I765" i="19" s="1"/>
  <c r="G757" i="19"/>
  <c r="F757" i="19"/>
  <c r="I757" i="19" s="1"/>
  <c r="G749" i="19"/>
  <c r="F749" i="19"/>
  <c r="G741" i="19"/>
  <c r="F741" i="19"/>
  <c r="F733" i="19"/>
  <c r="G733" i="19"/>
  <c r="F725" i="19"/>
  <c r="I725" i="19" s="1"/>
  <c r="F717" i="19"/>
  <c r="G717" i="19"/>
  <c r="F709" i="19"/>
  <c r="I709" i="19" s="1"/>
  <c r="F701" i="19"/>
  <c r="G701" i="19"/>
  <c r="F693" i="19"/>
  <c r="I693" i="19" s="1"/>
  <c r="F685" i="19"/>
  <c r="G685" i="19"/>
  <c r="F677" i="19"/>
  <c r="I677" i="19" s="1"/>
  <c r="F669" i="19"/>
  <c r="G669" i="19"/>
  <c r="F661" i="19"/>
  <c r="G661" i="19"/>
  <c r="F653" i="19"/>
  <c r="G653" i="19"/>
  <c r="F645" i="19"/>
  <c r="G645" i="19"/>
  <c r="F637" i="19"/>
  <c r="G637" i="19"/>
  <c r="F629" i="19"/>
  <c r="G629" i="19"/>
  <c r="F621" i="19"/>
  <c r="G621" i="19"/>
  <c r="F613" i="19"/>
  <c r="G613" i="19"/>
  <c r="G605" i="19"/>
  <c r="F605" i="19"/>
  <c r="F597" i="19"/>
  <c r="G597" i="19"/>
  <c r="G589" i="19"/>
  <c r="I589" i="19" s="1"/>
  <c r="F581" i="19"/>
  <c r="G581" i="19"/>
  <c r="F573" i="19"/>
  <c r="G573" i="19"/>
  <c r="F565" i="19"/>
  <c r="G565" i="19"/>
  <c r="F557" i="19"/>
  <c r="I557" i="19" s="1"/>
  <c r="G557" i="19"/>
  <c r="F549" i="19"/>
  <c r="G549" i="19"/>
  <c r="F541" i="19"/>
  <c r="G541" i="19"/>
  <c r="F533" i="19"/>
  <c r="G533" i="19"/>
  <c r="G525" i="19"/>
  <c r="F525" i="19"/>
  <c r="F517" i="19"/>
  <c r="G517" i="19"/>
  <c r="G509" i="19"/>
  <c r="F509" i="19"/>
  <c r="F501" i="19"/>
  <c r="G501" i="19"/>
  <c r="G493" i="19"/>
  <c r="F493" i="19"/>
  <c r="G485" i="19"/>
  <c r="F485" i="19"/>
  <c r="G477" i="19"/>
  <c r="F477" i="19"/>
  <c r="G469" i="19"/>
  <c r="F469" i="19"/>
  <c r="G461" i="19"/>
  <c r="F461" i="19"/>
  <c r="G453" i="19"/>
  <c r="F453" i="19"/>
  <c r="G445" i="19"/>
  <c r="F445" i="19"/>
  <c r="G437" i="19"/>
  <c r="F437" i="19"/>
  <c r="G429" i="19"/>
  <c r="F429" i="19"/>
  <c r="G421" i="19"/>
  <c r="F421" i="19"/>
  <c r="G413" i="19"/>
  <c r="G405" i="19"/>
  <c r="F405" i="19"/>
  <c r="G397" i="19"/>
  <c r="F397" i="19"/>
  <c r="F389" i="19"/>
  <c r="G389" i="19"/>
  <c r="F381" i="19"/>
  <c r="G381" i="19"/>
  <c r="F373" i="19"/>
  <c r="G373" i="19"/>
  <c r="F365" i="19"/>
  <c r="G365" i="19"/>
  <c r="F357" i="19"/>
  <c r="G357" i="19"/>
  <c r="F349" i="19"/>
  <c r="F341" i="19"/>
  <c r="G341" i="19"/>
  <c r="F333" i="19"/>
  <c r="G333" i="19"/>
  <c r="F325" i="19"/>
  <c r="I325" i="19" s="1"/>
  <c r="G325" i="19"/>
  <c r="F317" i="19"/>
  <c r="G317" i="19"/>
  <c r="F309" i="19"/>
  <c r="G309" i="19"/>
  <c r="F301" i="19"/>
  <c r="G301" i="19"/>
  <c r="F293" i="19"/>
  <c r="I293" i="19" s="1"/>
  <c r="G293" i="19"/>
  <c r="F285" i="19"/>
  <c r="G285" i="19"/>
  <c r="G277" i="19"/>
  <c r="F277" i="19"/>
  <c r="G269" i="19"/>
  <c r="F269" i="19"/>
  <c r="G261" i="19"/>
  <c r="F261" i="19"/>
  <c r="G253" i="19"/>
  <c r="F253" i="19"/>
  <c r="G245" i="19"/>
  <c r="F245" i="19"/>
  <c r="G237" i="19"/>
  <c r="F237" i="19"/>
  <c r="G229" i="19"/>
  <c r="F229" i="19"/>
  <c r="G221" i="19"/>
  <c r="F221" i="19"/>
  <c r="G213" i="19"/>
  <c r="F213" i="19"/>
  <c r="G205" i="19"/>
  <c r="F205" i="19"/>
  <c r="G197" i="19"/>
  <c r="F197" i="19"/>
  <c r="G189" i="19"/>
  <c r="F189" i="19"/>
  <c r="G181" i="19"/>
  <c r="F181" i="19"/>
  <c r="F173" i="19"/>
  <c r="G173" i="19"/>
  <c r="F165" i="19"/>
  <c r="I165" i="19" s="1"/>
  <c r="G165" i="19"/>
  <c r="F157" i="19"/>
  <c r="G157" i="19"/>
  <c r="F149" i="19"/>
  <c r="G149" i="19"/>
  <c r="F141" i="19"/>
  <c r="G141" i="19"/>
  <c r="F133" i="19"/>
  <c r="I133" i="19" s="1"/>
  <c r="G133" i="19"/>
  <c r="F125" i="19"/>
  <c r="G125" i="19"/>
  <c r="F117" i="19"/>
  <c r="G117" i="19"/>
  <c r="F109" i="19"/>
  <c r="G109" i="19"/>
  <c r="F101" i="19"/>
  <c r="I101" i="19" s="1"/>
  <c r="G101" i="19"/>
  <c r="F93" i="19"/>
  <c r="G93" i="19"/>
  <c r="F85" i="19"/>
  <c r="G85" i="19"/>
  <c r="F77" i="19"/>
  <c r="G77" i="19"/>
  <c r="F69" i="19"/>
  <c r="I69" i="19" s="1"/>
  <c r="G69" i="19"/>
  <c r="F61" i="19"/>
  <c r="G61" i="19"/>
  <c r="F53" i="19"/>
  <c r="G53" i="19"/>
  <c r="F45" i="19"/>
  <c r="G45" i="19"/>
  <c r="F37" i="19"/>
  <c r="I37" i="19" s="1"/>
  <c r="G37" i="19"/>
  <c r="F29" i="19"/>
  <c r="G29" i="19"/>
  <c r="F21" i="19"/>
  <c r="G21" i="19"/>
  <c r="F13" i="19"/>
  <c r="G13" i="19"/>
  <c r="F801" i="19"/>
  <c r="I801" i="19" s="1"/>
  <c r="G775" i="19"/>
  <c r="G744" i="19"/>
  <c r="G704" i="19"/>
  <c r="G575" i="19"/>
  <c r="F413" i="19"/>
  <c r="G859" i="19"/>
  <c r="F859" i="19"/>
  <c r="F787" i="19"/>
  <c r="I787" i="19" s="1"/>
  <c r="G787" i="19"/>
  <c r="F723" i="19"/>
  <c r="G723" i="19"/>
  <c r="F659" i="19"/>
  <c r="G659" i="19"/>
  <c r="F595" i="19"/>
  <c r="G595" i="19"/>
  <c r="F523" i="19"/>
  <c r="I523" i="19" s="1"/>
  <c r="G523" i="19"/>
  <c r="G467" i="19"/>
  <c r="F467" i="19"/>
  <c r="G395" i="19"/>
  <c r="F395" i="19"/>
  <c r="F339" i="19"/>
  <c r="G339" i="19"/>
  <c r="G267" i="19"/>
  <c r="F267" i="19"/>
  <c r="G211" i="19"/>
  <c r="F211" i="19"/>
  <c r="G179" i="19"/>
  <c r="F179" i="19"/>
  <c r="F131" i="19"/>
  <c r="G131" i="19"/>
  <c r="F99" i="19"/>
  <c r="I99" i="19" s="1"/>
  <c r="G99" i="19"/>
  <c r="F51" i="19"/>
  <c r="G51" i="19"/>
  <c r="F11" i="19"/>
  <c r="G11" i="19"/>
  <c r="F868" i="19"/>
  <c r="I868" i="19" s="1"/>
  <c r="F860" i="19"/>
  <c r="G860" i="19"/>
  <c r="F852" i="19"/>
  <c r="I852" i="19" s="1"/>
  <c r="F844" i="19"/>
  <c r="G844" i="19"/>
  <c r="F836" i="19"/>
  <c r="I836" i="19" s="1"/>
  <c r="F828" i="19"/>
  <c r="G828" i="19"/>
  <c r="F820" i="19"/>
  <c r="I820" i="19" s="1"/>
  <c r="F812" i="19"/>
  <c r="I812" i="19" s="1"/>
  <c r="G812" i="19"/>
  <c r="F804" i="19"/>
  <c r="I804" i="19" s="1"/>
  <c r="F796" i="19"/>
  <c r="G796" i="19"/>
  <c r="F788" i="19"/>
  <c r="I788" i="19" s="1"/>
  <c r="F780" i="19"/>
  <c r="G780" i="19"/>
  <c r="F772" i="19"/>
  <c r="F764" i="19"/>
  <c r="I764" i="19" s="1"/>
  <c r="F756" i="19"/>
  <c r="I756" i="19" s="1"/>
  <c r="F748" i="19"/>
  <c r="I748" i="19" s="1"/>
  <c r="F740" i="19"/>
  <c r="F732" i="19"/>
  <c r="G732" i="19"/>
  <c r="F724" i="19"/>
  <c r="G724" i="19"/>
  <c r="F716" i="19"/>
  <c r="G716" i="19"/>
  <c r="F708" i="19"/>
  <c r="G708" i="19"/>
  <c r="F700" i="19"/>
  <c r="G700" i="19"/>
  <c r="F692" i="19"/>
  <c r="G692" i="19"/>
  <c r="F684" i="19"/>
  <c r="G684" i="19"/>
  <c r="F676" i="19"/>
  <c r="G676" i="19"/>
  <c r="F668" i="19"/>
  <c r="G668" i="19"/>
  <c r="F660" i="19"/>
  <c r="G660" i="19"/>
  <c r="F652" i="19"/>
  <c r="G652" i="19"/>
  <c r="F644" i="19"/>
  <c r="G644" i="19"/>
  <c r="F636" i="19"/>
  <c r="G636" i="19"/>
  <c r="F628" i="19"/>
  <c r="G628" i="19"/>
  <c r="F620" i="19"/>
  <c r="G620" i="19"/>
  <c r="F612" i="19"/>
  <c r="G612" i="19"/>
  <c r="G604" i="19"/>
  <c r="F604" i="19"/>
  <c r="G596" i="19"/>
  <c r="F596" i="19"/>
  <c r="G588" i="19"/>
  <c r="F588" i="19"/>
  <c r="I588" i="19" s="1"/>
  <c r="G580" i="19"/>
  <c r="F580" i="19"/>
  <c r="G572" i="19"/>
  <c r="F572" i="19"/>
  <c r="G564" i="19"/>
  <c r="F564" i="19"/>
  <c r="G556" i="19"/>
  <c r="F556" i="19"/>
  <c r="I556" i="19" s="1"/>
  <c r="G548" i="19"/>
  <c r="F548" i="19"/>
  <c r="G540" i="19"/>
  <c r="F540" i="19"/>
  <c r="G532" i="19"/>
  <c r="F532" i="19"/>
  <c r="G524" i="19"/>
  <c r="F524" i="19"/>
  <c r="I524" i="19" s="1"/>
  <c r="G516" i="19"/>
  <c r="F516" i="19"/>
  <c r="G508" i="19"/>
  <c r="F508" i="19"/>
  <c r="G500" i="19"/>
  <c r="F500" i="19"/>
  <c r="G492" i="19"/>
  <c r="F492" i="19"/>
  <c r="I492" i="19" s="1"/>
  <c r="G484" i="19"/>
  <c r="F484" i="19"/>
  <c r="G476" i="19"/>
  <c r="F476" i="19"/>
  <c r="G468" i="19"/>
  <c r="F468" i="19"/>
  <c r="G460" i="19"/>
  <c r="F460" i="19"/>
  <c r="I460" i="19" s="1"/>
  <c r="G452" i="19"/>
  <c r="F452" i="19"/>
  <c r="G444" i="19"/>
  <c r="F444" i="19"/>
  <c r="G436" i="19"/>
  <c r="F436" i="19"/>
  <c r="G428" i="19"/>
  <c r="F428" i="19"/>
  <c r="I428" i="19" s="1"/>
  <c r="G420" i="19"/>
  <c r="F420" i="19"/>
  <c r="G412" i="19"/>
  <c r="F412" i="19"/>
  <c r="G404" i="19"/>
  <c r="F404" i="19"/>
  <c r="G396" i="19"/>
  <c r="F396" i="19"/>
  <c r="I396" i="19" s="1"/>
  <c r="F388" i="19"/>
  <c r="G388" i="19"/>
  <c r="F380" i="19"/>
  <c r="G380" i="19"/>
  <c r="F372" i="19"/>
  <c r="G372" i="19"/>
  <c r="F364" i="19"/>
  <c r="G364" i="19"/>
  <c r="F356" i="19"/>
  <c r="G356" i="19"/>
  <c r="F348" i="19"/>
  <c r="G348" i="19"/>
  <c r="F340" i="19"/>
  <c r="G340" i="19"/>
  <c r="F332" i="19"/>
  <c r="G332" i="19"/>
  <c r="F324" i="19"/>
  <c r="G324" i="19"/>
  <c r="F316" i="19"/>
  <c r="G316" i="19"/>
  <c r="F308" i="19"/>
  <c r="G308" i="19"/>
  <c r="F300" i="19"/>
  <c r="G300" i="19"/>
  <c r="F292" i="19"/>
  <c r="G292" i="19"/>
  <c r="F284" i="19"/>
  <c r="G284" i="19"/>
  <c r="F276" i="19"/>
  <c r="G276" i="19"/>
  <c r="F268" i="19"/>
  <c r="G268" i="19"/>
  <c r="F260" i="19"/>
  <c r="G260" i="19"/>
  <c r="F252" i="19"/>
  <c r="G252" i="19"/>
  <c r="F244" i="19"/>
  <c r="G244" i="19"/>
  <c r="F236" i="19"/>
  <c r="G236" i="19"/>
  <c r="F228" i="19"/>
  <c r="G228" i="19"/>
  <c r="F220" i="19"/>
  <c r="G220" i="19"/>
  <c r="F212" i="19"/>
  <c r="G212" i="19"/>
  <c r="F204" i="19"/>
  <c r="G204" i="19"/>
  <c r="F196" i="19"/>
  <c r="G196" i="19"/>
  <c r="F188" i="19"/>
  <c r="G188" i="19"/>
  <c r="F180" i="19"/>
  <c r="G180" i="19"/>
  <c r="F172" i="19"/>
  <c r="G172" i="19"/>
  <c r="F164" i="19"/>
  <c r="G164" i="19"/>
  <c r="F156" i="19"/>
  <c r="G156" i="19"/>
  <c r="F148" i="19"/>
  <c r="G148" i="19"/>
  <c r="F140" i="19"/>
  <c r="G140" i="19"/>
  <c r="F132" i="19"/>
  <c r="G132" i="19"/>
  <c r="F124" i="19"/>
  <c r="G124" i="19"/>
  <c r="F116" i="19"/>
  <c r="G116" i="19"/>
  <c r="F108" i="19"/>
  <c r="G108" i="19"/>
  <c r="F100" i="19"/>
  <c r="G100" i="19"/>
  <c r="F92" i="19"/>
  <c r="G92" i="19"/>
  <c r="F84" i="19"/>
  <c r="G84" i="19"/>
  <c r="F76" i="19"/>
  <c r="G76" i="19"/>
  <c r="F68" i="19"/>
  <c r="G68" i="19"/>
  <c r="F60" i="19"/>
  <c r="G60" i="19"/>
  <c r="F52" i="19"/>
  <c r="G52" i="19"/>
  <c r="F44" i="19"/>
  <c r="G44" i="19"/>
  <c r="F36" i="19"/>
  <c r="G36" i="19"/>
  <c r="F28" i="19"/>
  <c r="G28" i="19"/>
  <c r="F20" i="19"/>
  <c r="G20" i="19"/>
  <c r="F12" i="19"/>
  <c r="G12" i="19"/>
  <c r="F849" i="19"/>
  <c r="I849" i="19" s="1"/>
  <c r="G823" i="19"/>
  <c r="F798" i="19"/>
  <c r="I798" i="19" s="1"/>
  <c r="G772" i="19"/>
  <c r="G740" i="19"/>
  <c r="F699" i="19"/>
  <c r="I699" i="19" s="1"/>
  <c r="G560" i="19"/>
  <c r="G349" i="19"/>
  <c r="I179" i="19" l="1"/>
  <c r="I395" i="19"/>
  <c r="I413" i="19"/>
  <c r="I181" i="19"/>
  <c r="I213" i="19"/>
  <c r="I245" i="19"/>
  <c r="I277" i="19"/>
  <c r="I445" i="19"/>
  <c r="I477" i="19"/>
  <c r="I509" i="19"/>
  <c r="I394" i="19"/>
  <c r="I426" i="19"/>
  <c r="I458" i="19"/>
  <c r="I490" i="19"/>
  <c r="I530" i="19"/>
  <c r="I594" i="19"/>
  <c r="I402" i="19"/>
  <c r="I434" i="19"/>
  <c r="I466" i="19"/>
  <c r="I91" i="19"/>
  <c r="I331" i="19"/>
  <c r="I571" i="19"/>
  <c r="I819" i="19"/>
  <c r="I570" i="19"/>
  <c r="I602" i="19"/>
  <c r="I634" i="19"/>
  <c r="I666" i="19"/>
  <c r="I698" i="19"/>
  <c r="I730" i="19"/>
  <c r="I762" i="19"/>
  <c r="I794" i="19"/>
  <c r="I826" i="19"/>
  <c r="I858" i="19"/>
  <c r="I115" i="19"/>
  <c r="I323" i="19"/>
  <c r="I531" i="19"/>
  <c r="I691" i="19"/>
  <c r="I143" i="19"/>
  <c r="I28" i="19"/>
  <c r="I92" i="19"/>
  <c r="I156" i="19"/>
  <c r="I220" i="19"/>
  <c r="I284" i="19"/>
  <c r="I348" i="19"/>
  <c r="I636" i="19"/>
  <c r="I668" i="19"/>
  <c r="I700" i="19"/>
  <c r="I732" i="19"/>
  <c r="I828" i="19"/>
  <c r="I373" i="19"/>
  <c r="I637" i="19"/>
  <c r="I669" i="19"/>
  <c r="I781" i="19"/>
  <c r="I813" i="19"/>
  <c r="I845" i="19"/>
  <c r="I60" i="19"/>
  <c r="I124" i="19"/>
  <c r="I188" i="19"/>
  <c r="I252" i="19"/>
  <c r="I316" i="19"/>
  <c r="I380" i="19"/>
  <c r="I420" i="19"/>
  <c r="I452" i="19"/>
  <c r="I484" i="19"/>
  <c r="I516" i="19"/>
  <c r="I548" i="19"/>
  <c r="I580" i="19"/>
  <c r="I740" i="19"/>
  <c r="I211" i="19"/>
  <c r="I244" i="19"/>
  <c r="I276" i="19"/>
  <c r="I308" i="19"/>
  <c r="I340" i="19"/>
  <c r="I372" i="19"/>
  <c r="I628" i="19"/>
  <c r="I660" i="19"/>
  <c r="I692" i="19"/>
  <c r="I724" i="19"/>
  <c r="I860" i="19"/>
  <c r="I859" i="19"/>
  <c r="I205" i="19"/>
  <c r="I237" i="19"/>
  <c r="I269" i="19"/>
  <c r="I365" i="19"/>
  <c r="I67" i="19"/>
  <c r="I299" i="19"/>
  <c r="I539" i="19"/>
  <c r="I566" i="19"/>
  <c r="I598" i="19"/>
  <c r="I630" i="19"/>
  <c r="I662" i="19"/>
  <c r="I694" i="19"/>
  <c r="I726" i="19"/>
  <c r="I758" i="19"/>
  <c r="I838" i="19"/>
  <c r="I35" i="19"/>
  <c r="I627" i="19"/>
  <c r="I23" i="19"/>
  <c r="I55" i="19"/>
  <c r="I87" i="19"/>
  <c r="I119" i="19"/>
  <c r="I151" i="19"/>
  <c r="I311" i="19"/>
  <c r="I343" i="19"/>
  <c r="I375" i="19"/>
  <c r="I503" i="19"/>
  <c r="I607" i="19"/>
  <c r="I639" i="19"/>
  <c r="I671" i="19"/>
  <c r="I703" i="19"/>
  <c r="I735" i="19"/>
  <c r="I767" i="19"/>
  <c r="I855" i="19"/>
  <c r="I32" i="19"/>
  <c r="I64" i="19"/>
  <c r="I96" i="19"/>
  <c r="I128" i="19"/>
  <c r="I160" i="19"/>
  <c r="I192" i="19"/>
  <c r="I224" i="19"/>
  <c r="I256" i="19"/>
  <c r="I288" i="19"/>
  <c r="I320" i="19"/>
  <c r="I352" i="19"/>
  <c r="I384" i="19"/>
  <c r="I544" i="19"/>
  <c r="I9" i="19"/>
  <c r="I41" i="19"/>
  <c r="I73" i="19"/>
  <c r="I105" i="19"/>
  <c r="I137" i="19"/>
  <c r="I169" i="19"/>
  <c r="I297" i="19"/>
  <c r="I329" i="19"/>
  <c r="I361" i="19"/>
  <c r="I617" i="19"/>
  <c r="I649" i="19"/>
  <c r="I681" i="19"/>
  <c r="I713" i="19"/>
  <c r="I777" i="19"/>
  <c r="I139" i="19"/>
  <c r="I363" i="19"/>
  <c r="I619" i="19"/>
  <c r="I34" i="19"/>
  <c r="I66" i="19"/>
  <c r="I98" i="19"/>
  <c r="I130" i="19"/>
  <c r="I162" i="19"/>
  <c r="I194" i="19"/>
  <c r="I226" i="19"/>
  <c r="I258" i="19"/>
  <c r="I290" i="19"/>
  <c r="I322" i="19"/>
  <c r="I354" i="19"/>
  <c r="I386" i="19"/>
  <c r="I763" i="19"/>
  <c r="I22" i="19"/>
  <c r="I54" i="19"/>
  <c r="I86" i="19"/>
  <c r="I118" i="19"/>
  <c r="I150" i="19"/>
  <c r="I182" i="19"/>
  <c r="I214" i="19"/>
  <c r="I246" i="19"/>
  <c r="I278" i="19"/>
  <c r="I310" i="19"/>
  <c r="I342" i="19"/>
  <c r="I374" i="19"/>
  <c r="I502" i="19"/>
  <c r="I835" i="19"/>
  <c r="I775" i="19"/>
  <c r="I815" i="19"/>
  <c r="I123" i="19"/>
  <c r="I379" i="19"/>
  <c r="I651" i="19"/>
  <c r="I584" i="19"/>
  <c r="I616" i="19"/>
  <c r="I648" i="19"/>
  <c r="I680" i="19"/>
  <c r="I825" i="19"/>
  <c r="I554" i="19"/>
  <c r="I618" i="19"/>
  <c r="I650" i="19"/>
  <c r="I682" i="19"/>
  <c r="I714" i="19"/>
  <c r="I746" i="19"/>
  <c r="I778" i="19"/>
  <c r="I810" i="19"/>
  <c r="I842" i="19"/>
  <c r="I874" i="19"/>
  <c r="I603" i="19"/>
  <c r="I467" i="19"/>
  <c r="I189" i="19"/>
  <c r="I221" i="19"/>
  <c r="I253" i="19"/>
  <c r="I349" i="19"/>
  <c r="I421" i="19"/>
  <c r="I453" i="19"/>
  <c r="I485" i="19"/>
  <c r="I414" i="19"/>
  <c r="I446" i="19"/>
  <c r="I478" i="19"/>
  <c r="I187" i="19"/>
  <c r="I451" i="19"/>
  <c r="I275" i="19"/>
  <c r="I491" i="19"/>
  <c r="I437" i="19"/>
  <c r="I469" i="19"/>
  <c r="I597" i="19"/>
  <c r="I629" i="19"/>
  <c r="I661" i="19"/>
  <c r="I701" i="19"/>
  <c r="I773" i="19"/>
  <c r="I805" i="19"/>
  <c r="I837" i="19"/>
  <c r="I869" i="19"/>
  <c r="I739" i="19"/>
  <c r="I398" i="19"/>
  <c r="I430" i="19"/>
  <c r="I462" i="19"/>
  <c r="I494" i="19"/>
  <c r="I558" i="19"/>
  <c r="I590" i="19"/>
  <c r="I622" i="19"/>
  <c r="I654" i="19"/>
  <c r="I686" i="19"/>
  <c r="I718" i="19"/>
  <c r="I750" i="19"/>
  <c r="I870" i="19"/>
  <c r="I587" i="19"/>
  <c r="I795" i="19"/>
  <c r="I15" i="19"/>
  <c r="I47" i="19"/>
  <c r="I79" i="19"/>
  <c r="I111" i="19"/>
  <c r="I175" i="19"/>
  <c r="I303" i="19"/>
  <c r="I335" i="19"/>
  <c r="I367" i="19"/>
  <c r="I535" i="19"/>
  <c r="I631" i="19"/>
  <c r="I663" i="19"/>
  <c r="I695" i="19"/>
  <c r="I727" i="19"/>
  <c r="I759" i="19"/>
  <c r="I799" i="19"/>
  <c r="I875" i="19"/>
  <c r="I24" i="19"/>
  <c r="I56" i="19"/>
  <c r="I88" i="19"/>
  <c r="I120" i="19"/>
  <c r="I152" i="19"/>
  <c r="I184" i="19"/>
  <c r="I216" i="19"/>
  <c r="I248" i="19"/>
  <c r="I280" i="19"/>
  <c r="I312" i="19"/>
  <c r="I344" i="19"/>
  <c r="I376" i="19"/>
  <c r="I504" i="19"/>
  <c r="I536" i="19"/>
  <c r="I576" i="19"/>
  <c r="I672" i="19"/>
  <c r="I33" i="19"/>
  <c r="I65" i="19"/>
  <c r="I97" i="19"/>
  <c r="I129" i="19"/>
  <c r="I161" i="19"/>
  <c r="I289" i="19"/>
  <c r="I321" i="19"/>
  <c r="I353" i="19"/>
  <c r="I385" i="19"/>
  <c r="I609" i="19"/>
  <c r="I641" i="19"/>
  <c r="I673" i="19"/>
  <c r="I809" i="19"/>
  <c r="I83" i="19"/>
  <c r="I307" i="19"/>
  <c r="I555" i="19"/>
  <c r="I26" i="19"/>
  <c r="I58" i="19"/>
  <c r="I90" i="19"/>
  <c r="I122" i="19"/>
  <c r="I154" i="19"/>
  <c r="I186" i="19"/>
  <c r="I218" i="19"/>
  <c r="I250" i="19"/>
  <c r="I282" i="19"/>
  <c r="I314" i="19"/>
  <c r="I346" i="19"/>
  <c r="I378" i="19"/>
  <c r="I406" i="19"/>
  <c r="I438" i="19"/>
  <c r="I470" i="19"/>
  <c r="I543" i="19"/>
  <c r="I575" i="19"/>
  <c r="I720" i="19"/>
  <c r="I776" i="19"/>
  <c r="I808" i="19"/>
  <c r="I840" i="19"/>
  <c r="I872" i="19"/>
  <c r="I203" i="19"/>
  <c r="I443" i="19"/>
  <c r="I522" i="19"/>
  <c r="I586" i="19"/>
  <c r="I235" i="19"/>
  <c r="I435" i="19"/>
  <c r="I803" i="19"/>
  <c r="I149" i="19"/>
  <c r="I341" i="19"/>
  <c r="I541" i="19"/>
  <c r="I132" i="19"/>
  <c r="I292" i="19"/>
  <c r="I612" i="19"/>
  <c r="I613" i="19"/>
  <c r="I355" i="19"/>
  <c r="I574" i="19"/>
  <c r="I806" i="19"/>
  <c r="I95" i="19"/>
  <c r="I863" i="19"/>
  <c r="I844" i="19"/>
  <c r="I51" i="19"/>
  <c r="I723" i="19"/>
  <c r="I29" i="19"/>
  <c r="I61" i="19"/>
  <c r="I93" i="19"/>
  <c r="I125" i="19"/>
  <c r="I157" i="19"/>
  <c r="I285" i="19"/>
  <c r="I317" i="19"/>
  <c r="I517" i="19"/>
  <c r="I549" i="19"/>
  <c r="I581" i="19"/>
  <c r="I685" i="19"/>
  <c r="I30" i="19"/>
  <c r="I62" i="19"/>
  <c r="I94" i="19"/>
  <c r="I126" i="19"/>
  <c r="I158" i="19"/>
  <c r="I190" i="19"/>
  <c r="I222" i="19"/>
  <c r="I254" i="19"/>
  <c r="I286" i="19"/>
  <c r="I318" i="19"/>
  <c r="I350" i="19"/>
  <c r="I382" i="19"/>
  <c r="I510" i="19"/>
  <c r="I854" i="19"/>
  <c r="I551" i="19"/>
  <c r="I783" i="19"/>
  <c r="I707" i="19"/>
  <c r="I560" i="19"/>
  <c r="I592" i="19"/>
  <c r="I624" i="19"/>
  <c r="I656" i="19"/>
  <c r="I784" i="19"/>
  <c r="I816" i="19"/>
  <c r="I848" i="19"/>
  <c r="I43" i="19"/>
  <c r="I507" i="19"/>
  <c r="I793" i="19"/>
  <c r="I747" i="19"/>
  <c r="I562" i="19"/>
  <c r="I626" i="19"/>
  <c r="I658" i="19"/>
  <c r="I690" i="19"/>
  <c r="I722" i="19"/>
  <c r="I754" i="19"/>
  <c r="I786" i="19"/>
  <c r="I818" i="19"/>
  <c r="I850" i="19"/>
  <c r="I59" i="19"/>
  <c r="I291" i="19"/>
  <c r="I635" i="19"/>
  <c r="I11" i="19"/>
  <c r="I659" i="19"/>
  <c r="I85" i="19"/>
  <c r="I573" i="19"/>
  <c r="I717" i="19"/>
  <c r="I36" i="19"/>
  <c r="I196" i="19"/>
  <c r="I356" i="19"/>
  <c r="I644" i="19"/>
  <c r="I796" i="19"/>
  <c r="I853" i="19"/>
  <c r="I851" i="19"/>
  <c r="I638" i="19"/>
  <c r="I734" i="19"/>
  <c r="I107" i="19"/>
  <c r="I675" i="19"/>
  <c r="I127" i="19"/>
  <c r="I319" i="19"/>
  <c r="I679" i="19"/>
  <c r="I823" i="19"/>
  <c r="I785" i="19"/>
  <c r="I40" i="19"/>
  <c r="I168" i="19"/>
  <c r="I264" i="19"/>
  <c r="I728" i="19"/>
  <c r="I17" i="19"/>
  <c r="I113" i="19"/>
  <c r="I657" i="19"/>
  <c r="I873" i="19"/>
  <c r="I42" i="19"/>
  <c r="I170" i="19"/>
  <c r="I298" i="19"/>
  <c r="I12" i="19"/>
  <c r="I44" i="19"/>
  <c r="I76" i="19"/>
  <c r="I108" i="19"/>
  <c r="I140" i="19"/>
  <c r="I172" i="19"/>
  <c r="I204" i="19"/>
  <c r="I236" i="19"/>
  <c r="I268" i="19"/>
  <c r="I300" i="19"/>
  <c r="I332" i="19"/>
  <c r="I364" i="19"/>
  <c r="I620" i="19"/>
  <c r="I652" i="19"/>
  <c r="I684" i="19"/>
  <c r="I716" i="19"/>
  <c r="I267" i="19"/>
  <c r="I197" i="19"/>
  <c r="I229" i="19"/>
  <c r="I261" i="19"/>
  <c r="I357" i="19"/>
  <c r="I389" i="19"/>
  <c r="I429" i="19"/>
  <c r="I461" i="19"/>
  <c r="I493" i="19"/>
  <c r="I525" i="19"/>
  <c r="I621" i="19"/>
  <c r="I653" i="19"/>
  <c r="I733" i="19"/>
  <c r="I797" i="19"/>
  <c r="I829" i="19"/>
  <c r="I861" i="19"/>
  <c r="I667" i="19"/>
  <c r="I422" i="19"/>
  <c r="I454" i="19"/>
  <c r="I486" i="19"/>
  <c r="I550" i="19"/>
  <c r="I582" i="19"/>
  <c r="I614" i="19"/>
  <c r="I646" i="19"/>
  <c r="I678" i="19"/>
  <c r="I710" i="19"/>
  <c r="I742" i="19"/>
  <c r="I774" i="19"/>
  <c r="I171" i="19"/>
  <c r="I547" i="19"/>
  <c r="I833" i="19"/>
  <c r="I39" i="19"/>
  <c r="I71" i="19"/>
  <c r="I103" i="19"/>
  <c r="I135" i="19"/>
  <c r="I167" i="19"/>
  <c r="I295" i="19"/>
  <c r="I327" i="19"/>
  <c r="I359" i="19"/>
  <c r="I391" i="19"/>
  <c r="I559" i="19"/>
  <c r="I623" i="19"/>
  <c r="I655" i="19"/>
  <c r="I687" i="19"/>
  <c r="I719" i="19"/>
  <c r="I751" i="19"/>
  <c r="I831" i="19"/>
  <c r="I243" i="19"/>
  <c r="I779" i="19"/>
  <c r="I16" i="19"/>
  <c r="I48" i="19"/>
  <c r="I80" i="19"/>
  <c r="I112" i="19"/>
  <c r="I144" i="19"/>
  <c r="I176" i="19"/>
  <c r="I208" i="19"/>
  <c r="I240" i="19"/>
  <c r="I272" i="19"/>
  <c r="I304" i="19"/>
  <c r="I336" i="19"/>
  <c r="I368" i="19"/>
  <c r="I696" i="19"/>
  <c r="I744" i="19"/>
  <c r="I792" i="19"/>
  <c r="I824" i="19"/>
  <c r="I856" i="19"/>
  <c r="I25" i="19"/>
  <c r="I57" i="19"/>
  <c r="I89" i="19"/>
  <c r="I121" i="19"/>
  <c r="I153" i="19"/>
  <c r="I313" i="19"/>
  <c r="I345" i="19"/>
  <c r="I377" i="19"/>
  <c r="I633" i="19"/>
  <c r="I665" i="19"/>
  <c r="I697" i="19"/>
  <c r="I729" i="19"/>
  <c r="I841" i="19"/>
  <c r="I19" i="19"/>
  <c r="I18" i="19"/>
  <c r="I50" i="19"/>
  <c r="I82" i="19"/>
  <c r="I114" i="19"/>
  <c r="I146" i="19"/>
  <c r="I178" i="19"/>
  <c r="I210" i="19"/>
  <c r="I242" i="19"/>
  <c r="I274" i="19"/>
  <c r="I306" i="19"/>
  <c r="I338" i="19"/>
  <c r="I370" i="19"/>
  <c r="I498" i="19"/>
  <c r="I538" i="19"/>
  <c r="I21" i="19"/>
  <c r="I68" i="19"/>
  <c r="I260" i="19"/>
  <c r="I708" i="19"/>
  <c r="I645" i="19"/>
  <c r="I821" i="19"/>
  <c r="I611" i="19"/>
  <c r="I670" i="19"/>
  <c r="I159" i="19"/>
  <c r="I351" i="19"/>
  <c r="I615" i="19"/>
  <c r="I104" i="19"/>
  <c r="I232" i="19"/>
  <c r="I360" i="19"/>
  <c r="I520" i="19"/>
  <c r="I49" i="19"/>
  <c r="I305" i="19"/>
  <c r="I10" i="19"/>
  <c r="I138" i="19"/>
  <c r="I330" i="19"/>
  <c r="I404" i="19"/>
  <c r="I436" i="19"/>
  <c r="I468" i="19"/>
  <c r="I500" i="19"/>
  <c r="I532" i="19"/>
  <c r="I564" i="19"/>
  <c r="I596" i="19"/>
  <c r="I772" i="19"/>
  <c r="I397" i="19"/>
  <c r="I741" i="19"/>
  <c r="I259" i="19"/>
  <c r="I475" i="19"/>
  <c r="I227" i="19"/>
  <c r="I427" i="19"/>
  <c r="I207" i="19"/>
  <c r="I239" i="19"/>
  <c r="I271" i="19"/>
  <c r="I399" i="19"/>
  <c r="I431" i="19"/>
  <c r="I463" i="19"/>
  <c r="I495" i="19"/>
  <c r="I599" i="19"/>
  <c r="I408" i="19"/>
  <c r="I440" i="19"/>
  <c r="I472" i="19"/>
  <c r="I704" i="19"/>
  <c r="I752" i="19"/>
  <c r="I683" i="19"/>
  <c r="I193" i="19"/>
  <c r="I225" i="19"/>
  <c r="I257" i="19"/>
  <c r="I417" i="19"/>
  <c r="I449" i="19"/>
  <c r="I481" i="19"/>
  <c r="I513" i="19"/>
  <c r="I545" i="19"/>
  <c r="I577" i="19"/>
  <c r="I705" i="19"/>
  <c r="I737" i="19"/>
  <c r="I769" i="19"/>
  <c r="I410" i="19"/>
  <c r="I442" i="19"/>
  <c r="I474" i="19"/>
  <c r="I506" i="19"/>
  <c r="I782" i="19"/>
  <c r="I117" i="19"/>
  <c r="I309" i="19"/>
  <c r="I164" i="19"/>
  <c r="I324" i="19"/>
  <c r="I789" i="19"/>
  <c r="I542" i="19"/>
  <c r="I702" i="19"/>
  <c r="I499" i="19"/>
  <c r="I63" i="19"/>
  <c r="I383" i="19"/>
  <c r="I583" i="19"/>
  <c r="I711" i="19"/>
  <c r="I136" i="19"/>
  <c r="I296" i="19"/>
  <c r="I771" i="19"/>
  <c r="I177" i="19"/>
  <c r="I337" i="19"/>
  <c r="I106" i="19"/>
  <c r="I234" i="19"/>
  <c r="I84" i="19"/>
  <c r="I180" i="19"/>
  <c r="I846" i="19"/>
  <c r="I53" i="19"/>
  <c r="I100" i="19"/>
  <c r="I228" i="19"/>
  <c r="I388" i="19"/>
  <c r="I676" i="19"/>
  <c r="I381" i="19"/>
  <c r="I155" i="19"/>
  <c r="I606" i="19"/>
  <c r="I766" i="19"/>
  <c r="I347" i="19"/>
  <c r="I31" i="19"/>
  <c r="I287" i="19"/>
  <c r="I511" i="19"/>
  <c r="I647" i="19"/>
  <c r="I743" i="19"/>
  <c r="I72" i="19"/>
  <c r="I200" i="19"/>
  <c r="I328" i="19"/>
  <c r="I552" i="19"/>
  <c r="I81" i="19"/>
  <c r="I145" i="19"/>
  <c r="I369" i="19"/>
  <c r="I625" i="19"/>
  <c r="I74" i="19"/>
  <c r="I202" i="19"/>
  <c r="I266" i="19"/>
  <c r="I362" i="19"/>
  <c r="I20" i="19"/>
  <c r="I52" i="19"/>
  <c r="I116" i="19"/>
  <c r="I148" i="19"/>
  <c r="I212" i="19"/>
  <c r="I412" i="19"/>
  <c r="I444" i="19"/>
  <c r="I476" i="19"/>
  <c r="I508" i="19"/>
  <c r="I540" i="19"/>
  <c r="I572" i="19"/>
  <c r="I604" i="19"/>
  <c r="I780" i="19"/>
  <c r="I131" i="19"/>
  <c r="I339" i="19"/>
  <c r="I595" i="19"/>
  <c r="I13" i="19"/>
  <c r="I45" i="19"/>
  <c r="I77" i="19"/>
  <c r="I109" i="19"/>
  <c r="I141" i="19"/>
  <c r="I173" i="19"/>
  <c r="I301" i="19"/>
  <c r="I333" i="19"/>
  <c r="I405" i="19"/>
  <c r="I501" i="19"/>
  <c r="I533" i="19"/>
  <c r="I565" i="19"/>
  <c r="I605" i="19"/>
  <c r="I749" i="19"/>
  <c r="I811" i="19"/>
  <c r="I14" i="19"/>
  <c r="I46" i="19"/>
  <c r="I78" i="19"/>
  <c r="I110" i="19"/>
  <c r="I142" i="19"/>
  <c r="I174" i="19"/>
  <c r="I206" i="19"/>
  <c r="I238" i="19"/>
  <c r="I270" i="19"/>
  <c r="I302" i="19"/>
  <c r="I334" i="19"/>
  <c r="I366" i="19"/>
  <c r="I526" i="19"/>
  <c r="I790" i="19"/>
  <c r="I283" i="19"/>
  <c r="I459" i="19"/>
  <c r="I183" i="19"/>
  <c r="I215" i="19"/>
  <c r="I247" i="19"/>
  <c r="I279" i="19"/>
  <c r="I407" i="19"/>
  <c r="I439" i="19"/>
  <c r="I471" i="19"/>
  <c r="I567" i="19"/>
  <c r="I807" i="19"/>
  <c r="I847" i="19"/>
  <c r="I75" i="19"/>
  <c r="I315" i="19"/>
  <c r="I579" i="19"/>
  <c r="I416" i="19"/>
  <c r="I448" i="19"/>
  <c r="I480" i="19"/>
  <c r="I512" i="19"/>
  <c r="I608" i="19"/>
  <c r="I640" i="19"/>
  <c r="I712" i="19"/>
  <c r="I768" i="19"/>
  <c r="I800" i="19"/>
  <c r="I832" i="19"/>
  <c r="I864" i="19"/>
  <c r="I147" i="19"/>
  <c r="I387" i="19"/>
  <c r="I643" i="19"/>
  <c r="I201" i="19"/>
  <c r="I233" i="19"/>
  <c r="I265" i="19"/>
  <c r="I393" i="19"/>
  <c r="I425" i="19"/>
  <c r="I457" i="19"/>
  <c r="I489" i="19"/>
  <c r="I521" i="19"/>
  <c r="I553" i="19"/>
  <c r="I585" i="19"/>
  <c r="I745" i="19"/>
  <c r="I857" i="19"/>
  <c r="I867" i="19"/>
  <c r="I418" i="19"/>
  <c r="I450" i="19"/>
  <c r="I482" i="19"/>
  <c r="I514" i="19"/>
  <c r="I546" i="19"/>
  <c r="I578" i="19"/>
  <c r="I610" i="19"/>
  <c r="I642" i="19"/>
  <c r="I674" i="19"/>
  <c r="I706" i="19"/>
  <c r="I738" i="19"/>
  <c r="I770" i="19"/>
  <c r="I802" i="19"/>
  <c r="I834" i="19"/>
  <c r="I866" i="19"/>
  <c r="I163" i="19"/>
  <c r="I371" i="19"/>
  <c r="I563" i="19"/>
  <c r="I862" i="19"/>
  <c r="G9" i="20"/>
  <c r="H9" i="20"/>
  <c r="J9" i="20"/>
  <c r="K9" i="20"/>
  <c r="K310" i="20"/>
  <c r="J310" i="20"/>
  <c r="H310" i="20"/>
  <c r="G310" i="20"/>
  <c r="K309" i="20"/>
  <c r="J309" i="20"/>
  <c r="H309" i="20"/>
  <c r="G309" i="20"/>
  <c r="K308" i="20"/>
  <c r="J308" i="20"/>
  <c r="H308" i="20"/>
  <c r="G308" i="20"/>
  <c r="K307" i="20"/>
  <c r="J307" i="20"/>
  <c r="H307" i="20"/>
  <c r="G307" i="20"/>
  <c r="K306" i="20"/>
  <c r="J306" i="20"/>
  <c r="H306" i="20"/>
  <c r="G306" i="20"/>
  <c r="K305" i="20"/>
  <c r="J305" i="20"/>
  <c r="H305" i="20"/>
  <c r="G305" i="20"/>
  <c r="K304" i="20"/>
  <c r="J304" i="20"/>
  <c r="H304" i="20"/>
  <c r="G304" i="20"/>
  <c r="K303" i="20"/>
  <c r="J303" i="20"/>
  <c r="H303" i="20"/>
  <c r="G303" i="20"/>
  <c r="K302" i="20"/>
  <c r="J302" i="20"/>
  <c r="H302" i="20"/>
  <c r="G302" i="20"/>
  <c r="K301" i="20"/>
  <c r="J301" i="20"/>
  <c r="H301" i="20"/>
  <c r="G301" i="20"/>
  <c r="J300" i="20"/>
  <c r="H300" i="20"/>
  <c r="K300" i="20" s="1"/>
  <c r="G300" i="20"/>
  <c r="K299" i="20"/>
  <c r="J299" i="20"/>
  <c r="H299" i="20"/>
  <c r="G299" i="20"/>
  <c r="J298" i="20"/>
  <c r="H298" i="20"/>
  <c r="K298" i="20" s="1"/>
  <c r="G298" i="20"/>
  <c r="K297" i="20"/>
  <c r="H297" i="20"/>
  <c r="J297" i="20" s="1"/>
  <c r="G297" i="20"/>
  <c r="K296" i="20"/>
  <c r="J296" i="20"/>
  <c r="H296" i="20"/>
  <c r="G296" i="20"/>
  <c r="K295" i="20"/>
  <c r="H295" i="20"/>
  <c r="J295" i="20" s="1"/>
  <c r="G295" i="20"/>
  <c r="K294" i="20"/>
  <c r="J294" i="20"/>
  <c r="H294" i="20"/>
  <c r="G294" i="20"/>
  <c r="K293" i="20"/>
  <c r="J293" i="20"/>
  <c r="H293" i="20"/>
  <c r="G293" i="20"/>
  <c r="K292" i="20"/>
  <c r="J292" i="20"/>
  <c r="H292" i="20"/>
  <c r="G292" i="20"/>
  <c r="K291" i="20"/>
  <c r="H291" i="20"/>
  <c r="J291" i="20" s="1"/>
  <c r="G291" i="20"/>
  <c r="K290" i="20"/>
  <c r="J290" i="20"/>
  <c r="H290" i="20"/>
  <c r="G290" i="20"/>
  <c r="K289" i="20"/>
  <c r="J289" i="20"/>
  <c r="H289" i="20"/>
  <c r="G289" i="20"/>
  <c r="J288" i="20"/>
  <c r="H288" i="20"/>
  <c r="K288" i="20" s="1"/>
  <c r="G288" i="20"/>
  <c r="J287" i="20"/>
  <c r="H287" i="20"/>
  <c r="K287" i="20" s="1"/>
  <c r="G287" i="20"/>
  <c r="K286" i="20"/>
  <c r="J286" i="20"/>
  <c r="H286" i="20"/>
  <c r="G286" i="20"/>
  <c r="J285" i="20"/>
  <c r="H285" i="20"/>
  <c r="K285" i="20" s="1"/>
  <c r="G285" i="20"/>
  <c r="K284" i="20"/>
  <c r="H284" i="20"/>
  <c r="J284" i="20" s="1"/>
  <c r="G284" i="20"/>
  <c r="K283" i="20"/>
  <c r="J283" i="20"/>
  <c r="H283" i="20"/>
  <c r="G283" i="20"/>
  <c r="K282" i="20"/>
  <c r="H282" i="20"/>
  <c r="J282" i="20" s="1"/>
  <c r="G282" i="20"/>
  <c r="K281" i="20"/>
  <c r="J281" i="20"/>
  <c r="H281" i="20"/>
  <c r="G281" i="20"/>
  <c r="K280" i="20"/>
  <c r="J280" i="20"/>
  <c r="H280" i="20"/>
  <c r="G280" i="20"/>
  <c r="K279" i="20"/>
  <c r="J279" i="20"/>
  <c r="H279" i="20"/>
  <c r="G279" i="20"/>
  <c r="K278" i="20"/>
  <c r="H278" i="20"/>
  <c r="J278" i="20" s="1"/>
  <c r="G278" i="20"/>
  <c r="K277" i="20"/>
  <c r="J277" i="20"/>
  <c r="H277" i="20"/>
  <c r="G277" i="20"/>
  <c r="J276" i="20"/>
  <c r="H276" i="20"/>
  <c r="K276" i="20" s="1"/>
  <c r="G276" i="20"/>
  <c r="K275" i="20"/>
  <c r="J275" i="20"/>
  <c r="H275" i="20"/>
  <c r="G275" i="20"/>
  <c r="J274" i="20"/>
  <c r="H274" i="20"/>
  <c r="K274" i="20" s="1"/>
  <c r="G274" i="20"/>
  <c r="K273" i="20"/>
  <c r="H273" i="20"/>
  <c r="J273" i="20" s="1"/>
  <c r="G273" i="20"/>
  <c r="K272" i="20"/>
  <c r="J272" i="20"/>
  <c r="H272" i="20"/>
  <c r="G272" i="20"/>
  <c r="K271" i="20"/>
  <c r="J271" i="20"/>
  <c r="H271" i="20"/>
  <c r="G271" i="20"/>
  <c r="K270" i="20"/>
  <c r="J270" i="20"/>
  <c r="H270" i="20"/>
  <c r="G270" i="20"/>
  <c r="K269" i="20"/>
  <c r="J269" i="20"/>
  <c r="H269" i="20"/>
  <c r="G269" i="20"/>
  <c r="J268" i="20"/>
  <c r="H268" i="20"/>
  <c r="K268" i="20" s="1"/>
  <c r="G268" i="20"/>
  <c r="J267" i="20"/>
  <c r="H267" i="20"/>
  <c r="G267" i="20"/>
  <c r="K266" i="20"/>
  <c r="H266" i="20"/>
  <c r="J266" i="20" s="1"/>
  <c r="G266" i="20"/>
  <c r="H265" i="20"/>
  <c r="G265" i="20"/>
  <c r="K264" i="20"/>
  <c r="J264" i="20"/>
  <c r="H264" i="20"/>
  <c r="G264" i="20"/>
  <c r="J263" i="20"/>
  <c r="H263" i="20"/>
  <c r="K263" i="20" s="1"/>
  <c r="G263" i="20"/>
  <c r="K262" i="20"/>
  <c r="J262" i="20"/>
  <c r="H262" i="20"/>
  <c r="G262" i="20"/>
  <c r="K261" i="20"/>
  <c r="J261" i="20"/>
  <c r="H261" i="20"/>
  <c r="G261" i="20"/>
  <c r="H260" i="20"/>
  <c r="G260" i="20"/>
  <c r="K259" i="20"/>
  <c r="J259" i="20"/>
  <c r="H259" i="20"/>
  <c r="G259" i="20"/>
  <c r="K258" i="20"/>
  <c r="J258" i="20"/>
  <c r="H258" i="20"/>
  <c r="G258" i="20"/>
  <c r="K257" i="20"/>
  <c r="J257" i="20"/>
  <c r="H257" i="20"/>
  <c r="G257" i="20"/>
  <c r="K256" i="20"/>
  <c r="J256" i="20"/>
  <c r="H256" i="20"/>
  <c r="G256" i="20"/>
  <c r="J255" i="20"/>
  <c r="H255" i="20"/>
  <c r="K255" i="20" s="1"/>
  <c r="G255" i="20"/>
  <c r="J254" i="20"/>
  <c r="H254" i="20"/>
  <c r="K254" i="20" s="1"/>
  <c r="G254" i="20"/>
  <c r="K253" i="20"/>
  <c r="H253" i="20"/>
  <c r="J253" i="20" s="1"/>
  <c r="G253" i="20"/>
  <c r="K252" i="20"/>
  <c r="J252" i="20"/>
  <c r="H252" i="20"/>
  <c r="G252" i="20"/>
  <c r="K251" i="20"/>
  <c r="J251" i="20"/>
  <c r="H251" i="20"/>
  <c r="G251" i="20"/>
  <c r="K250" i="20"/>
  <c r="J250" i="20"/>
  <c r="H250" i="20"/>
  <c r="G250" i="20"/>
  <c r="K249" i="20"/>
  <c r="J249" i="20"/>
  <c r="H249" i="20"/>
  <c r="G249" i="20"/>
  <c r="K248" i="20"/>
  <c r="J248" i="20"/>
  <c r="H248" i="20"/>
  <c r="G248" i="20"/>
  <c r="K247" i="20"/>
  <c r="J247" i="20"/>
  <c r="H247" i="20"/>
  <c r="G247" i="20"/>
  <c r="K246" i="20"/>
  <c r="J246" i="20"/>
  <c r="H246" i="20"/>
  <c r="G246" i="20"/>
  <c r="K245" i="20"/>
  <c r="J245" i="20"/>
  <c r="H245" i="20"/>
  <c r="G245" i="20"/>
  <c r="K244" i="20"/>
  <c r="J244" i="20"/>
  <c r="H244" i="20"/>
  <c r="G244" i="20"/>
  <c r="K243" i="20"/>
  <c r="J243" i="20"/>
  <c r="H243" i="20"/>
  <c r="G243" i="20"/>
  <c r="K242" i="20"/>
  <c r="J242" i="20"/>
  <c r="H242" i="20"/>
  <c r="G242" i="20"/>
  <c r="K241" i="20"/>
  <c r="J241" i="20"/>
  <c r="H241" i="20"/>
  <c r="G241" i="20"/>
  <c r="K240" i="20"/>
  <c r="J240" i="20"/>
  <c r="H240" i="20"/>
  <c r="G240" i="20"/>
  <c r="K239" i="20"/>
  <c r="J239" i="20"/>
  <c r="H239" i="20"/>
  <c r="G239" i="20"/>
  <c r="K238" i="20"/>
  <c r="J238" i="20"/>
  <c r="H238" i="20"/>
  <c r="G238" i="20"/>
  <c r="K237" i="20"/>
  <c r="J237" i="20"/>
  <c r="H237" i="20"/>
  <c r="G237" i="20"/>
  <c r="K236" i="20"/>
  <c r="J236" i="20"/>
  <c r="H236" i="20"/>
  <c r="G236" i="20"/>
  <c r="K235" i="20"/>
  <c r="J235" i="20"/>
  <c r="H235" i="20"/>
  <c r="G235" i="20"/>
  <c r="K234" i="20"/>
  <c r="J234" i="20"/>
  <c r="H234" i="20"/>
  <c r="G234" i="20"/>
  <c r="K233" i="20"/>
  <c r="J233" i="20"/>
  <c r="H233" i="20"/>
  <c r="G233" i="20"/>
  <c r="K232" i="20"/>
  <c r="J232" i="20"/>
  <c r="H232" i="20"/>
  <c r="G232" i="20"/>
  <c r="K231" i="20"/>
  <c r="J231" i="20"/>
  <c r="H231" i="20"/>
  <c r="G231" i="20"/>
  <c r="K230" i="20"/>
  <c r="J230" i="20"/>
  <c r="H230" i="20"/>
  <c r="G230" i="20"/>
  <c r="K229" i="20"/>
  <c r="J229" i="20"/>
  <c r="H229" i="20"/>
  <c r="G229" i="20"/>
  <c r="K228" i="20"/>
  <c r="J228" i="20"/>
  <c r="H228" i="20"/>
  <c r="G228" i="20"/>
  <c r="K227" i="20"/>
  <c r="J227" i="20"/>
  <c r="H227" i="20"/>
  <c r="G227" i="20"/>
  <c r="K226" i="20"/>
  <c r="J226" i="20"/>
  <c r="H226" i="20"/>
  <c r="G226" i="20"/>
  <c r="K225" i="20"/>
  <c r="J225" i="20"/>
  <c r="H225" i="20"/>
  <c r="G225" i="20"/>
  <c r="K224" i="20"/>
  <c r="J224" i="20"/>
  <c r="H224" i="20"/>
  <c r="G224" i="20"/>
  <c r="K223" i="20"/>
  <c r="J223" i="20"/>
  <c r="H223" i="20"/>
  <c r="G223" i="20"/>
  <c r="K222" i="20"/>
  <c r="J222" i="20"/>
  <c r="H222" i="20"/>
  <c r="G222" i="20"/>
  <c r="K221" i="20"/>
  <c r="J221" i="20"/>
  <c r="H221" i="20"/>
  <c r="G221" i="20"/>
  <c r="K220" i="20"/>
  <c r="J220" i="20"/>
  <c r="H220" i="20"/>
  <c r="G220" i="20"/>
  <c r="K219" i="20"/>
  <c r="J219" i="20"/>
  <c r="H219" i="20"/>
  <c r="G219" i="20"/>
  <c r="K218" i="20"/>
  <c r="J218" i="20"/>
  <c r="H218" i="20"/>
  <c r="G218" i="20"/>
  <c r="K217" i="20"/>
  <c r="J217" i="20"/>
  <c r="H217" i="20"/>
  <c r="G217" i="20"/>
  <c r="K216" i="20"/>
  <c r="J216" i="20"/>
  <c r="H216" i="20"/>
  <c r="G216" i="20"/>
  <c r="K215" i="20"/>
  <c r="J215" i="20"/>
  <c r="H215" i="20"/>
  <c r="G215" i="20"/>
  <c r="K214" i="20"/>
  <c r="J214" i="20"/>
  <c r="H214" i="20"/>
  <c r="G214" i="20"/>
  <c r="K213" i="20"/>
  <c r="J213" i="20"/>
  <c r="H213" i="20"/>
  <c r="G213" i="20"/>
  <c r="K212" i="20"/>
  <c r="J212" i="20"/>
  <c r="H212" i="20"/>
  <c r="G212" i="20"/>
  <c r="K211" i="20"/>
  <c r="J211" i="20"/>
  <c r="H211" i="20"/>
  <c r="G211" i="20"/>
  <c r="K210" i="20"/>
  <c r="J210" i="20"/>
  <c r="H210" i="20"/>
  <c r="G210" i="20"/>
  <c r="K209" i="20"/>
  <c r="J209" i="20"/>
  <c r="H209" i="20"/>
  <c r="G209" i="20"/>
  <c r="K208" i="20"/>
  <c r="J208" i="20"/>
  <c r="H208" i="20"/>
  <c r="G208" i="20"/>
  <c r="K207" i="20"/>
  <c r="J207" i="20"/>
  <c r="H207" i="20"/>
  <c r="G207" i="20"/>
  <c r="K206" i="20"/>
  <c r="J206" i="20"/>
  <c r="H206" i="20"/>
  <c r="G206" i="20"/>
  <c r="K205" i="20"/>
  <c r="J205" i="20"/>
  <c r="H205" i="20"/>
  <c r="G205" i="20"/>
  <c r="K204" i="20"/>
  <c r="J204" i="20"/>
  <c r="H204" i="20"/>
  <c r="G204" i="20"/>
  <c r="K203" i="20"/>
  <c r="J203" i="20"/>
  <c r="H203" i="20"/>
  <c r="G203" i="20"/>
  <c r="K202" i="20"/>
  <c r="J202" i="20"/>
  <c r="H202" i="20"/>
  <c r="G202" i="20"/>
  <c r="K201" i="20"/>
  <c r="J201" i="20"/>
  <c r="H201" i="20"/>
  <c r="G201" i="20"/>
  <c r="K200" i="20"/>
  <c r="J200" i="20"/>
  <c r="H200" i="20"/>
  <c r="G200" i="20"/>
  <c r="K199" i="20"/>
  <c r="J199" i="20"/>
  <c r="H199" i="20"/>
  <c r="G199" i="20"/>
  <c r="K198" i="20"/>
  <c r="J198" i="20"/>
  <c r="H198" i="20"/>
  <c r="G198" i="20"/>
  <c r="K197" i="20"/>
  <c r="J197" i="20"/>
  <c r="H197" i="20"/>
  <c r="G197" i="20"/>
  <c r="K196" i="20"/>
  <c r="J196" i="20"/>
  <c r="H196" i="20"/>
  <c r="G196" i="20"/>
  <c r="K195" i="20"/>
  <c r="J195" i="20"/>
  <c r="H195" i="20"/>
  <c r="G195" i="20"/>
  <c r="K194" i="20"/>
  <c r="J194" i="20"/>
  <c r="H194" i="20"/>
  <c r="G194" i="20"/>
  <c r="K193" i="20"/>
  <c r="J193" i="20"/>
  <c r="H193" i="20"/>
  <c r="G193" i="20"/>
  <c r="K192" i="20"/>
  <c r="J192" i="20"/>
  <c r="H192" i="20"/>
  <c r="G192" i="20"/>
  <c r="K191" i="20"/>
  <c r="J191" i="20"/>
  <c r="H191" i="20"/>
  <c r="G191" i="20"/>
  <c r="K190" i="20"/>
  <c r="J190" i="20"/>
  <c r="H190" i="20"/>
  <c r="G190" i="20"/>
  <c r="K189" i="20"/>
  <c r="J189" i="20"/>
  <c r="H189" i="20"/>
  <c r="G189" i="20"/>
  <c r="K188" i="20"/>
  <c r="J188" i="20"/>
  <c r="H188" i="20"/>
  <c r="G188" i="20"/>
  <c r="K187" i="20"/>
  <c r="J187" i="20"/>
  <c r="H187" i="20"/>
  <c r="G187" i="20"/>
  <c r="J186" i="20"/>
  <c r="H186" i="20"/>
  <c r="K186" i="20" s="1"/>
  <c r="G186" i="20"/>
  <c r="K185" i="20"/>
  <c r="J185" i="20"/>
  <c r="H185" i="20"/>
  <c r="G185" i="20"/>
  <c r="K184" i="20"/>
  <c r="H184" i="20"/>
  <c r="J184" i="20" s="1"/>
  <c r="G184" i="20"/>
  <c r="K183" i="20"/>
  <c r="H183" i="20"/>
  <c r="J183" i="20" s="1"/>
  <c r="G183" i="20"/>
  <c r="K182" i="20"/>
  <c r="J182" i="20"/>
  <c r="H182" i="20"/>
  <c r="G182" i="20"/>
  <c r="J181" i="20"/>
  <c r="H181" i="20"/>
  <c r="K181" i="20" s="1"/>
  <c r="G181" i="20"/>
  <c r="K180" i="20"/>
  <c r="J180" i="20"/>
  <c r="H180" i="20"/>
  <c r="G180" i="20"/>
  <c r="K179" i="20"/>
  <c r="J179" i="20"/>
  <c r="H179" i="20"/>
  <c r="G179" i="20"/>
  <c r="K178" i="20"/>
  <c r="J178" i="20"/>
  <c r="H178" i="20"/>
  <c r="G178" i="20"/>
  <c r="K177" i="20"/>
  <c r="J177" i="20"/>
  <c r="H177" i="20"/>
  <c r="G177" i="20"/>
  <c r="J176" i="20"/>
  <c r="H176" i="20"/>
  <c r="K176" i="20" s="1"/>
  <c r="G176" i="20"/>
  <c r="K175" i="20"/>
  <c r="J175" i="20"/>
  <c r="H175" i="20"/>
  <c r="G175" i="20"/>
  <c r="K174" i="20"/>
  <c r="H174" i="20"/>
  <c r="J174" i="20" s="1"/>
  <c r="G174" i="20"/>
  <c r="K173" i="20"/>
  <c r="H173" i="20"/>
  <c r="J173" i="20" s="1"/>
  <c r="G173" i="20"/>
  <c r="K172" i="20"/>
  <c r="J172" i="20"/>
  <c r="H172" i="20"/>
  <c r="G172" i="20"/>
  <c r="J171" i="20"/>
  <c r="H171" i="20"/>
  <c r="K171" i="20" s="1"/>
  <c r="G171" i="20"/>
  <c r="K170" i="20"/>
  <c r="J170" i="20"/>
  <c r="H170" i="20"/>
  <c r="G170" i="20"/>
  <c r="K169" i="20"/>
  <c r="J169" i="20"/>
  <c r="H169" i="20"/>
  <c r="G169" i="20"/>
  <c r="K168" i="20"/>
  <c r="J168" i="20"/>
  <c r="H168" i="20"/>
  <c r="G168" i="20"/>
  <c r="K167" i="20"/>
  <c r="J167" i="20"/>
  <c r="H167" i="20"/>
  <c r="G167" i="20"/>
  <c r="K166" i="20"/>
  <c r="J166" i="20"/>
  <c r="H166" i="20"/>
  <c r="G166" i="20"/>
  <c r="K165" i="20"/>
  <c r="J165" i="20"/>
  <c r="H165" i="20"/>
  <c r="G165" i="20"/>
  <c r="K164" i="20"/>
  <c r="J164" i="20"/>
  <c r="H164" i="20"/>
  <c r="G164" i="20"/>
  <c r="K163" i="20"/>
  <c r="J163" i="20"/>
  <c r="H163" i="20"/>
  <c r="G163" i="20"/>
  <c r="K162" i="20"/>
  <c r="J162" i="20"/>
  <c r="H162" i="20"/>
  <c r="G162" i="20"/>
  <c r="K161" i="20"/>
  <c r="J161" i="20"/>
  <c r="H161" i="20"/>
  <c r="G161" i="20"/>
  <c r="K160" i="20"/>
  <c r="J160" i="20"/>
  <c r="H160" i="20"/>
  <c r="G160" i="20"/>
  <c r="K159" i="20"/>
  <c r="J159" i="20"/>
  <c r="H159" i="20"/>
  <c r="G159" i="20"/>
  <c r="K158" i="20"/>
  <c r="J158" i="20"/>
  <c r="H158" i="20"/>
  <c r="G158" i="20"/>
  <c r="K157" i="20"/>
  <c r="J157" i="20"/>
  <c r="H157" i="20"/>
  <c r="G157" i="20"/>
  <c r="K156" i="20"/>
  <c r="H156" i="20"/>
  <c r="J156" i="20" s="1"/>
  <c r="G156" i="20"/>
  <c r="K155" i="20"/>
  <c r="J155" i="20"/>
  <c r="H155" i="20"/>
  <c r="G155" i="20"/>
  <c r="J154" i="20"/>
  <c r="H154" i="20"/>
  <c r="K154" i="20" s="1"/>
  <c r="G154" i="20"/>
  <c r="K153" i="20"/>
  <c r="J153" i="20"/>
  <c r="H153" i="20"/>
  <c r="G153" i="20"/>
  <c r="K152" i="20"/>
  <c r="J152" i="20"/>
  <c r="H152" i="20"/>
  <c r="G152" i="20"/>
  <c r="K151" i="20"/>
  <c r="J151" i="20"/>
  <c r="H151" i="20"/>
  <c r="G151" i="20"/>
  <c r="K150" i="20"/>
  <c r="J150" i="20"/>
  <c r="H150" i="20"/>
  <c r="G150" i="20"/>
  <c r="K149" i="20"/>
  <c r="J149" i="20"/>
  <c r="H149" i="20"/>
  <c r="G149" i="20"/>
  <c r="K148" i="20"/>
  <c r="J148" i="20"/>
  <c r="H148" i="20"/>
  <c r="G148" i="20"/>
  <c r="K147" i="20"/>
  <c r="H147" i="20"/>
  <c r="J147" i="20" s="1"/>
  <c r="G147" i="20"/>
  <c r="J146" i="20"/>
  <c r="H146" i="20"/>
  <c r="K146" i="20" s="1"/>
  <c r="G146" i="20"/>
  <c r="J145" i="20"/>
  <c r="H145" i="20"/>
  <c r="K145" i="20" s="1"/>
  <c r="G145" i="20"/>
  <c r="K144" i="20"/>
  <c r="J144" i="20"/>
  <c r="H144" i="20"/>
  <c r="G144" i="20"/>
  <c r="K143" i="20"/>
  <c r="J143" i="20"/>
  <c r="H143" i="20"/>
  <c r="G143" i="20"/>
  <c r="K142" i="20"/>
  <c r="J142" i="20"/>
  <c r="H142" i="20"/>
  <c r="G142" i="20"/>
  <c r="K141" i="20"/>
  <c r="J141" i="20"/>
  <c r="H141" i="20"/>
  <c r="G141" i="20"/>
  <c r="K140" i="20"/>
  <c r="J140" i="20"/>
  <c r="H140" i="20"/>
  <c r="G140" i="20"/>
  <c r="J139" i="20"/>
  <c r="H139" i="20"/>
  <c r="K139" i="20" s="1"/>
  <c r="G139" i="20"/>
  <c r="K138" i="20"/>
  <c r="H138" i="20"/>
  <c r="J138" i="20" s="1"/>
  <c r="G138" i="20"/>
  <c r="J137" i="20"/>
  <c r="H137" i="20"/>
  <c r="K137" i="20" s="1"/>
  <c r="G137" i="20"/>
  <c r="K136" i="20"/>
  <c r="J136" i="20"/>
  <c r="H136" i="20"/>
  <c r="G136" i="20"/>
  <c r="K135" i="20"/>
  <c r="J135" i="20"/>
  <c r="H135" i="20"/>
  <c r="G135" i="20"/>
  <c r="K134" i="20"/>
  <c r="J134" i="20"/>
  <c r="H134" i="20"/>
  <c r="G134" i="20"/>
  <c r="J133" i="20"/>
  <c r="H133" i="20"/>
  <c r="K133" i="20" s="1"/>
  <c r="G133" i="20"/>
  <c r="K132" i="20"/>
  <c r="J132" i="20"/>
  <c r="H132" i="20"/>
  <c r="G132" i="20"/>
  <c r="K131" i="20"/>
  <c r="J131" i="20"/>
  <c r="H131" i="20"/>
  <c r="G131" i="20"/>
  <c r="J130" i="20"/>
  <c r="H130" i="20"/>
  <c r="K130" i="20" s="1"/>
  <c r="G130" i="20"/>
  <c r="K129" i="20"/>
  <c r="H129" i="20"/>
  <c r="J129" i="20" s="1"/>
  <c r="G129" i="20"/>
  <c r="J128" i="20"/>
  <c r="H128" i="20"/>
  <c r="K128" i="20" s="1"/>
  <c r="G128" i="20"/>
  <c r="K127" i="20"/>
  <c r="J127" i="20"/>
  <c r="H127" i="20"/>
  <c r="G127" i="20"/>
  <c r="J126" i="20"/>
  <c r="H126" i="20"/>
  <c r="K126" i="20" s="1"/>
  <c r="G126" i="20"/>
  <c r="K125" i="20"/>
  <c r="J125" i="20"/>
  <c r="H125" i="20"/>
  <c r="G125" i="20"/>
  <c r="J124" i="20"/>
  <c r="H124" i="20"/>
  <c r="K124" i="20" s="1"/>
  <c r="G124" i="20"/>
  <c r="K123" i="20"/>
  <c r="H123" i="20"/>
  <c r="J123" i="20" s="1"/>
  <c r="G123" i="20"/>
  <c r="K122" i="20"/>
  <c r="J122" i="20"/>
  <c r="H122" i="20"/>
  <c r="G122" i="20"/>
  <c r="K121" i="20"/>
  <c r="J121" i="20"/>
  <c r="H121" i="20"/>
  <c r="G121" i="20"/>
  <c r="J120" i="20"/>
  <c r="H120" i="20"/>
  <c r="K120" i="20" s="1"/>
  <c r="G120" i="20"/>
  <c r="K119" i="20"/>
  <c r="J119" i="20"/>
  <c r="H119" i="20"/>
  <c r="G119" i="20"/>
  <c r="J118" i="20"/>
  <c r="H118" i="20"/>
  <c r="K118" i="20" s="1"/>
  <c r="G118" i="20"/>
  <c r="K117" i="20"/>
  <c r="J117" i="20"/>
  <c r="H117" i="20"/>
  <c r="G117" i="20"/>
  <c r="K116" i="20"/>
  <c r="J116" i="20"/>
  <c r="H116" i="20"/>
  <c r="G116" i="20"/>
  <c r="K115" i="20"/>
  <c r="H115" i="20"/>
  <c r="J115" i="20" s="1"/>
  <c r="G115" i="20"/>
  <c r="K114" i="20"/>
  <c r="J114" i="20"/>
  <c r="H114" i="20"/>
  <c r="G114" i="20"/>
  <c r="K113" i="20"/>
  <c r="J113" i="20"/>
  <c r="H113" i="20"/>
  <c r="G113" i="20"/>
  <c r="J112" i="20"/>
  <c r="H112" i="20"/>
  <c r="K112" i="20" s="1"/>
  <c r="G112" i="20"/>
  <c r="J111" i="20"/>
  <c r="H111" i="20"/>
  <c r="K111" i="20" s="1"/>
  <c r="G111" i="20"/>
  <c r="J110" i="20"/>
  <c r="H110" i="20"/>
  <c r="K110" i="20" s="1"/>
  <c r="G110" i="20"/>
  <c r="J109" i="20"/>
  <c r="H109" i="20"/>
  <c r="K109" i="20" s="1"/>
  <c r="G109" i="20"/>
  <c r="K108" i="20"/>
  <c r="J108" i="20"/>
  <c r="H108" i="20"/>
  <c r="G108" i="20"/>
  <c r="K107" i="20"/>
  <c r="J107" i="20"/>
  <c r="H107" i="20"/>
  <c r="G107" i="20"/>
  <c r="K106" i="20"/>
  <c r="J106" i="20"/>
  <c r="H106" i="20"/>
  <c r="G106" i="20"/>
  <c r="K105" i="20"/>
  <c r="J105" i="20"/>
  <c r="H105" i="20"/>
  <c r="G105" i="20"/>
  <c r="K104" i="20"/>
  <c r="J104" i="20"/>
  <c r="H104" i="20"/>
  <c r="G104" i="20"/>
  <c r="J103" i="20"/>
  <c r="H103" i="20"/>
  <c r="K103" i="20" s="1"/>
  <c r="G103" i="20"/>
  <c r="K102" i="20"/>
  <c r="J102" i="20"/>
  <c r="H102" i="20"/>
  <c r="G102" i="20"/>
  <c r="J101" i="20"/>
  <c r="H101" i="20"/>
  <c r="K101" i="20" s="1"/>
  <c r="G101" i="20"/>
  <c r="J100" i="20"/>
  <c r="H100" i="20"/>
  <c r="K100" i="20" s="1"/>
  <c r="G100" i="20"/>
  <c r="K99" i="20"/>
  <c r="J99" i="20"/>
  <c r="H99" i="20"/>
  <c r="G99" i="20"/>
  <c r="K98" i="20"/>
  <c r="J98" i="20"/>
  <c r="H98" i="20"/>
  <c r="G98" i="20"/>
  <c r="K97" i="20"/>
  <c r="J97" i="20"/>
  <c r="H97" i="20"/>
  <c r="G97" i="20"/>
  <c r="K96" i="20"/>
  <c r="J96" i="20"/>
  <c r="H96" i="20"/>
  <c r="G96" i="20"/>
  <c r="J95" i="20"/>
  <c r="H95" i="20"/>
  <c r="K95" i="20" s="1"/>
  <c r="G95" i="20"/>
  <c r="K94" i="20"/>
  <c r="J94" i="20"/>
  <c r="H94" i="20"/>
  <c r="G94" i="20"/>
  <c r="K93" i="20"/>
  <c r="J93" i="20"/>
  <c r="H93" i="20"/>
  <c r="G93" i="20"/>
  <c r="J92" i="20"/>
  <c r="H92" i="20"/>
  <c r="K92" i="20" s="1"/>
  <c r="G92" i="20"/>
  <c r="K91" i="20"/>
  <c r="J91" i="20"/>
  <c r="H91" i="20"/>
  <c r="G91" i="20"/>
  <c r="K90" i="20"/>
  <c r="J90" i="20"/>
  <c r="H90" i="20"/>
  <c r="G90" i="20"/>
  <c r="J89" i="20"/>
  <c r="H89" i="20"/>
  <c r="K89" i="20" s="1"/>
  <c r="G89" i="20"/>
  <c r="K88" i="20"/>
  <c r="J88" i="20"/>
  <c r="H88" i="20"/>
  <c r="G88" i="20"/>
  <c r="J87" i="20"/>
  <c r="H87" i="20"/>
  <c r="K87" i="20" s="1"/>
  <c r="G87" i="20"/>
  <c r="J86" i="20"/>
  <c r="H86" i="20"/>
  <c r="K86" i="20" s="1"/>
  <c r="G86" i="20"/>
  <c r="K85" i="20"/>
  <c r="J85" i="20"/>
  <c r="H85" i="20"/>
  <c r="G85" i="20"/>
  <c r="K84" i="20"/>
  <c r="J84" i="20"/>
  <c r="H84" i="20"/>
  <c r="G84" i="20"/>
  <c r="K83" i="20"/>
  <c r="J83" i="20"/>
  <c r="H83" i="20"/>
  <c r="G83" i="20"/>
  <c r="K82" i="20"/>
  <c r="J82" i="20"/>
  <c r="H82" i="20"/>
  <c r="G82" i="20"/>
  <c r="J81" i="20"/>
  <c r="H81" i="20"/>
  <c r="K81" i="20" s="1"/>
  <c r="G81" i="20"/>
  <c r="K80" i="20"/>
  <c r="J80" i="20"/>
  <c r="H80" i="20"/>
  <c r="G80" i="20"/>
  <c r="J79" i="20"/>
  <c r="H79" i="20"/>
  <c r="K79" i="20" s="1"/>
  <c r="G79" i="20"/>
  <c r="J78" i="20"/>
  <c r="H78" i="20"/>
  <c r="K78" i="20" s="1"/>
  <c r="G78" i="20"/>
  <c r="K77" i="20"/>
  <c r="H77" i="20"/>
  <c r="J77" i="20" s="1"/>
  <c r="G77" i="20"/>
  <c r="K76" i="20"/>
  <c r="J76" i="20"/>
  <c r="H76" i="20"/>
  <c r="G76" i="20"/>
  <c r="K75" i="20"/>
  <c r="J75" i="20"/>
  <c r="H75" i="20"/>
  <c r="G75" i="20"/>
  <c r="J74" i="20"/>
  <c r="H74" i="20"/>
  <c r="K74" i="20" s="1"/>
  <c r="G74" i="20"/>
  <c r="K73" i="20"/>
  <c r="J73" i="20"/>
  <c r="H73" i="20"/>
  <c r="G73" i="20"/>
  <c r="J72" i="20"/>
  <c r="H72" i="20"/>
  <c r="K72" i="20" s="1"/>
  <c r="G72" i="20"/>
  <c r="K71" i="20"/>
  <c r="J71" i="20"/>
  <c r="H71" i="20"/>
  <c r="G71" i="20"/>
  <c r="K70" i="20"/>
  <c r="H70" i="20"/>
  <c r="J70" i="20" s="1"/>
  <c r="G70" i="20"/>
  <c r="J69" i="20"/>
  <c r="H69" i="20"/>
  <c r="K69" i="20" s="1"/>
  <c r="G69" i="20"/>
  <c r="K68" i="20"/>
  <c r="J68" i="20"/>
  <c r="H68" i="20"/>
  <c r="G68" i="20"/>
  <c r="J67" i="20"/>
  <c r="H67" i="20"/>
  <c r="K67" i="20" s="1"/>
  <c r="G67" i="20"/>
  <c r="K66" i="20"/>
  <c r="J66" i="20"/>
  <c r="H66" i="20"/>
  <c r="G66" i="20"/>
  <c r="J65" i="20"/>
  <c r="H65" i="20"/>
  <c r="K65" i="20" s="1"/>
  <c r="G65" i="20"/>
  <c r="K64" i="20"/>
  <c r="J64" i="20"/>
  <c r="H64" i="20"/>
  <c r="G64" i="20"/>
  <c r="K63" i="20"/>
  <c r="J63" i="20"/>
  <c r="H63" i="20"/>
  <c r="G63" i="20"/>
  <c r="J62" i="20"/>
  <c r="H62" i="20"/>
  <c r="K62" i="20" s="1"/>
  <c r="G62" i="20"/>
  <c r="K61" i="20"/>
  <c r="J61" i="20"/>
  <c r="H61" i="20"/>
  <c r="G61" i="20"/>
  <c r="K60" i="20"/>
  <c r="J60" i="20"/>
  <c r="H60" i="20"/>
  <c r="G60" i="20"/>
  <c r="K59" i="20"/>
  <c r="J59" i="20"/>
  <c r="H59" i="20"/>
  <c r="G59" i="20"/>
  <c r="J58" i="20"/>
  <c r="H58" i="20"/>
  <c r="K58" i="20" s="1"/>
  <c r="G58" i="20"/>
  <c r="K57" i="20"/>
  <c r="J57" i="20"/>
  <c r="H57" i="20"/>
  <c r="G57" i="20"/>
  <c r="K56" i="20"/>
  <c r="J56" i="20"/>
  <c r="H56" i="20"/>
  <c r="G56" i="20"/>
  <c r="J55" i="20"/>
  <c r="H55" i="20"/>
  <c r="K55" i="20" s="1"/>
  <c r="G55" i="20"/>
  <c r="K54" i="20"/>
  <c r="J54" i="20"/>
  <c r="H54" i="20"/>
  <c r="G54" i="20"/>
  <c r="K53" i="20"/>
  <c r="J53" i="20"/>
  <c r="H53" i="20"/>
  <c r="G53" i="20"/>
  <c r="K52" i="20"/>
  <c r="J52" i="20"/>
  <c r="H52" i="20"/>
  <c r="G52" i="20"/>
  <c r="J51" i="20"/>
  <c r="H51" i="20"/>
  <c r="K51" i="20" s="1"/>
  <c r="G51" i="20"/>
  <c r="K50" i="20"/>
  <c r="J50" i="20"/>
  <c r="H50" i="20"/>
  <c r="G50" i="20"/>
  <c r="K49" i="20"/>
  <c r="J49" i="20"/>
  <c r="H49" i="20"/>
  <c r="G49" i="20"/>
  <c r="J48" i="20"/>
  <c r="H48" i="20"/>
  <c r="K48" i="20" s="1"/>
  <c r="G48" i="20"/>
  <c r="K47" i="20"/>
  <c r="J47" i="20"/>
  <c r="H47" i="20"/>
  <c r="G47" i="20"/>
  <c r="J46" i="20"/>
  <c r="H46" i="20"/>
  <c r="K46" i="20" s="1"/>
  <c r="G46" i="20"/>
  <c r="K45" i="20"/>
  <c r="J45" i="20"/>
  <c r="H45" i="20"/>
  <c r="G45" i="20"/>
  <c r="K44" i="20"/>
  <c r="J44" i="20"/>
  <c r="H44" i="20"/>
  <c r="G44" i="20"/>
  <c r="K43" i="20"/>
  <c r="J43" i="20"/>
  <c r="H43" i="20"/>
  <c r="G43" i="20"/>
  <c r="K42" i="20"/>
  <c r="J42" i="20"/>
  <c r="H42" i="20"/>
  <c r="G42" i="20"/>
  <c r="K41" i="20"/>
  <c r="J41" i="20"/>
  <c r="H41" i="20"/>
  <c r="G41" i="20"/>
  <c r="K40" i="20"/>
  <c r="J40" i="20"/>
  <c r="H40" i="20"/>
  <c r="G40" i="20"/>
  <c r="J39" i="20"/>
  <c r="H39" i="20"/>
  <c r="K39" i="20" s="1"/>
  <c r="G39" i="20"/>
  <c r="K38" i="20"/>
  <c r="J38" i="20"/>
  <c r="H38" i="20"/>
  <c r="G38" i="20"/>
  <c r="K37" i="20"/>
  <c r="J37" i="20"/>
  <c r="H37" i="20"/>
  <c r="G37" i="20"/>
  <c r="K36" i="20"/>
  <c r="J36" i="20"/>
  <c r="H36" i="20"/>
  <c r="G36" i="20"/>
  <c r="K35" i="20"/>
  <c r="J35" i="20"/>
  <c r="H35" i="20"/>
  <c r="G35" i="20"/>
  <c r="J34" i="20"/>
  <c r="H34" i="20"/>
  <c r="K34" i="20" s="1"/>
  <c r="G34" i="20"/>
  <c r="K33" i="20"/>
  <c r="J33" i="20"/>
  <c r="H33" i="20"/>
  <c r="G33" i="20"/>
  <c r="K32" i="20"/>
  <c r="J32" i="20"/>
  <c r="H32" i="20"/>
  <c r="G32" i="20"/>
  <c r="K31" i="20"/>
  <c r="J31" i="20"/>
  <c r="H31" i="20"/>
  <c r="G31" i="20"/>
  <c r="K30" i="20"/>
  <c r="J30" i="20"/>
  <c r="H30" i="20"/>
  <c r="G30" i="20"/>
  <c r="J29" i="20"/>
  <c r="H29" i="20"/>
  <c r="K29" i="20" s="1"/>
  <c r="G29" i="20"/>
  <c r="K28" i="20"/>
  <c r="J28" i="20"/>
  <c r="H28" i="20"/>
  <c r="G28" i="20"/>
  <c r="K27" i="20"/>
  <c r="J27" i="20"/>
  <c r="H27" i="20"/>
  <c r="G27" i="20"/>
  <c r="K26" i="20"/>
  <c r="J26" i="20"/>
  <c r="H26" i="20"/>
  <c r="G26" i="20"/>
  <c r="J25" i="20"/>
  <c r="H25" i="20"/>
  <c r="K25" i="20" s="1"/>
  <c r="G25" i="20"/>
  <c r="K24" i="20"/>
  <c r="J24" i="20"/>
  <c r="H24" i="20"/>
  <c r="G24" i="20"/>
  <c r="J23" i="20"/>
  <c r="H23" i="20"/>
  <c r="K23" i="20" s="1"/>
  <c r="G23" i="20"/>
  <c r="K22" i="20"/>
  <c r="J22" i="20"/>
  <c r="H22" i="20"/>
  <c r="G22" i="20"/>
  <c r="J21" i="20"/>
  <c r="H21" i="20"/>
  <c r="K21" i="20" s="1"/>
  <c r="G21" i="20"/>
  <c r="K20" i="20"/>
  <c r="J20" i="20"/>
  <c r="H20" i="20"/>
  <c r="G20" i="20"/>
  <c r="K19" i="20"/>
  <c r="J19" i="20"/>
  <c r="H19" i="20"/>
  <c r="G19" i="20"/>
  <c r="K18" i="20"/>
  <c r="J18" i="20"/>
  <c r="H18" i="20"/>
  <c r="G18" i="20"/>
  <c r="K17" i="20"/>
  <c r="J17" i="20"/>
  <c r="H17" i="20"/>
  <c r="G17" i="20"/>
  <c r="K16" i="20"/>
  <c r="J16" i="20"/>
  <c r="H16" i="20"/>
  <c r="G16" i="20"/>
  <c r="K15" i="20"/>
  <c r="J15" i="20"/>
  <c r="H15" i="20"/>
  <c r="G15" i="20"/>
  <c r="K14" i="20"/>
  <c r="J14" i="20"/>
  <c r="H14" i="20"/>
  <c r="G14" i="20"/>
  <c r="K13" i="20"/>
  <c r="J13" i="20"/>
  <c r="H13" i="20"/>
  <c r="G13" i="20"/>
  <c r="K12" i="20"/>
  <c r="J12" i="20"/>
  <c r="H12" i="20"/>
  <c r="G12" i="20"/>
  <c r="K11" i="20"/>
  <c r="J11" i="20"/>
  <c r="H11" i="20"/>
  <c r="G11" i="20"/>
  <c r="K10" i="20"/>
  <c r="J10" i="20"/>
  <c r="H10" i="20"/>
  <c r="G10" i="20"/>
  <c r="K8" i="20"/>
  <c r="J8" i="20"/>
  <c r="H8" i="20"/>
  <c r="G8" i="20"/>
  <c r="L21" i="18"/>
  <c r="M228" i="18"/>
  <c r="L244" i="18"/>
  <c r="L260" i="18"/>
  <c r="M276" i="18"/>
  <c r="L292" i="18"/>
  <c r="L308" i="18"/>
  <c r="I8" i="18"/>
  <c r="M21" i="20" l="1"/>
  <c r="M38" i="20"/>
  <c r="M82" i="20"/>
  <c r="M187" i="20"/>
  <c r="M211" i="20"/>
  <c r="M243" i="20"/>
  <c r="M26" i="20"/>
  <c r="M165" i="20"/>
  <c r="M182" i="20"/>
  <c r="M205" i="20"/>
  <c r="M229" i="20"/>
  <c r="M300" i="20"/>
  <c r="M262" i="20"/>
  <c r="M33" i="20"/>
  <c r="M223" i="20"/>
  <c r="M10" i="20"/>
  <c r="M35" i="20"/>
  <c r="M40" i="20"/>
  <c r="M154" i="20"/>
  <c r="M164" i="20"/>
  <c r="M228" i="20"/>
  <c r="M244" i="20"/>
  <c r="M285" i="20"/>
  <c r="M218" i="20"/>
  <c r="M119" i="20"/>
  <c r="M186" i="20"/>
  <c r="M191" i="20"/>
  <c r="M62" i="20"/>
  <c r="M69" i="20"/>
  <c r="M137" i="20"/>
  <c r="M139" i="20"/>
  <c r="M161" i="20"/>
  <c r="M169" i="20"/>
  <c r="M181" i="20"/>
  <c r="M193" i="20"/>
  <c r="M217" i="20"/>
  <c r="M225" i="20"/>
  <c r="M249" i="20"/>
  <c r="M254" i="20"/>
  <c r="M270" i="20"/>
  <c r="M309" i="20"/>
  <c r="M105" i="20"/>
  <c r="M283" i="20"/>
  <c r="M135" i="20"/>
  <c r="M149" i="20"/>
  <c r="M231" i="20"/>
  <c r="M307" i="20"/>
  <c r="M20" i="20"/>
  <c r="M42" i="20"/>
  <c r="M47" i="20"/>
  <c r="M78" i="20"/>
  <c r="M146" i="20"/>
  <c r="M166" i="20"/>
  <c r="M178" i="20"/>
  <c r="M185" i="20"/>
  <c r="M206" i="20"/>
  <c r="M222" i="20"/>
  <c r="M230" i="20"/>
  <c r="M246" i="20"/>
  <c r="M277" i="20"/>
  <c r="M306" i="20"/>
  <c r="M110" i="20"/>
  <c r="M99" i="20"/>
  <c r="M118" i="20"/>
  <c r="M203" i="20"/>
  <c r="M258" i="20"/>
  <c r="M263" i="20"/>
  <c r="M279" i="20"/>
  <c r="M284" i="20"/>
  <c r="M72" i="20"/>
  <c r="M117" i="20"/>
  <c r="M147" i="20"/>
  <c r="M54" i="20"/>
  <c r="M66" i="20"/>
  <c r="M127" i="20"/>
  <c r="M195" i="20"/>
  <c r="M219" i="20"/>
  <c r="M14" i="20"/>
  <c r="M29" i="20"/>
  <c r="M56" i="20"/>
  <c r="M61" i="20"/>
  <c r="M68" i="20"/>
  <c r="M129" i="20"/>
  <c r="M131" i="20"/>
  <c r="M136" i="20"/>
  <c r="M150" i="20"/>
  <c r="M200" i="20"/>
  <c r="M240" i="20"/>
  <c r="M248" i="20"/>
  <c r="M286" i="20"/>
  <c r="M308" i="20"/>
  <c r="M11" i="20"/>
  <c r="M209" i="20"/>
  <c r="M184" i="20"/>
  <c r="M202" i="20"/>
  <c r="M226" i="20"/>
  <c r="M199" i="20"/>
  <c r="M215" i="20"/>
  <c r="M46" i="20"/>
  <c r="M252" i="20"/>
  <c r="M189" i="20"/>
  <c r="M197" i="20"/>
  <c r="M213" i="20"/>
  <c r="M221" i="20"/>
  <c r="M245" i="20"/>
  <c r="M253" i="20"/>
  <c r="M288" i="20"/>
  <c r="M15" i="20"/>
  <c r="M36" i="20"/>
  <c r="M94" i="20"/>
  <c r="M301" i="20"/>
  <c r="M261" i="20"/>
  <c r="M70" i="20"/>
  <c r="M241" i="20"/>
  <c r="M281" i="20"/>
  <c r="M64" i="20"/>
  <c r="M153" i="20"/>
  <c r="M25" i="20"/>
  <c r="M88" i="20"/>
  <c r="M98" i="20"/>
  <c r="M92" i="20"/>
  <c r="K267" i="20"/>
  <c r="S8" i="20" s="1"/>
  <c r="M280" i="20"/>
  <c r="M304" i="20"/>
  <c r="M134" i="20"/>
  <c r="M60" i="20"/>
  <c r="M76" i="20"/>
  <c r="M84" i="20"/>
  <c r="M90" i="20"/>
  <c r="M130" i="20"/>
  <c r="M151" i="20"/>
  <c r="M167" i="20"/>
  <c r="M170" i="20"/>
  <c r="J8" i="18"/>
  <c r="M8" i="18" s="1"/>
  <c r="L322" i="18"/>
  <c r="L314" i="18"/>
  <c r="L306" i="18"/>
  <c r="M306" i="18"/>
  <c r="L298" i="18"/>
  <c r="M298" i="18"/>
  <c r="L290" i="18"/>
  <c r="L282" i="18"/>
  <c r="L274" i="18"/>
  <c r="L266" i="18"/>
  <c r="M266" i="18"/>
  <c r="L258" i="18"/>
  <c r="M258" i="18"/>
  <c r="L250" i="18"/>
  <c r="M250" i="18"/>
  <c r="L242" i="18"/>
  <c r="M242" i="18"/>
  <c r="L234" i="18"/>
  <c r="M234" i="18"/>
  <c r="L226" i="18"/>
  <c r="M226" i="18"/>
  <c r="L218" i="18"/>
  <c r="M218" i="18"/>
  <c r="L210" i="18"/>
  <c r="M210" i="18"/>
  <c r="L202" i="18"/>
  <c r="M202" i="18"/>
  <c r="L194" i="18"/>
  <c r="L186" i="18"/>
  <c r="M186" i="18"/>
  <c r="L178" i="18"/>
  <c r="M178" i="18"/>
  <c r="L170" i="18"/>
  <c r="M170" i="18"/>
  <c r="L162" i="18"/>
  <c r="L154" i="18"/>
  <c r="L146" i="18"/>
  <c r="M146" i="18"/>
  <c r="L138" i="18"/>
  <c r="M138" i="18"/>
  <c r="L130" i="18"/>
  <c r="M130" i="18"/>
  <c r="L122" i="18"/>
  <c r="P8" i="18"/>
  <c r="L321" i="18"/>
  <c r="M321" i="18"/>
  <c r="L313" i="18"/>
  <c r="M313" i="18"/>
  <c r="L305" i="18"/>
  <c r="M305" i="18"/>
  <c r="L297" i="18"/>
  <c r="M297" i="18"/>
  <c r="L289" i="18"/>
  <c r="M289" i="18"/>
  <c r="L281" i="18"/>
  <c r="M281" i="18"/>
  <c r="M273" i="18"/>
  <c r="L265" i="18"/>
  <c r="M265" i="18"/>
  <c r="L257" i="18"/>
  <c r="M257" i="18"/>
  <c r="L249" i="18"/>
  <c r="M249" i="18"/>
  <c r="L241" i="18"/>
  <c r="L233" i="18"/>
  <c r="M233" i="18"/>
  <c r="L225" i="18"/>
  <c r="M225" i="18"/>
  <c r="L217" i="18"/>
  <c r="M217" i="18"/>
  <c r="L209" i="18"/>
  <c r="M209" i="18"/>
  <c r="L201" i="18"/>
  <c r="M201" i="18"/>
  <c r="L193" i="18"/>
  <c r="M193" i="18"/>
  <c r="L185" i="18"/>
  <c r="M177" i="18"/>
  <c r="L177" i="18"/>
  <c r="L169" i="18"/>
  <c r="M161" i="18"/>
  <c r="L161" i="18"/>
  <c r="L153" i="18"/>
  <c r="M145" i="18"/>
  <c r="L145" i="18"/>
  <c r="M137" i="18"/>
  <c r="L137" i="18"/>
  <c r="M121" i="18"/>
  <c r="L121" i="18"/>
  <c r="L114" i="18"/>
  <c r="M114" i="18"/>
  <c r="M106" i="18"/>
  <c r="L98" i="18"/>
  <c r="M98" i="18"/>
  <c r="L90" i="18"/>
  <c r="M82" i="18"/>
  <c r="L74" i="18"/>
  <c r="M66" i="18"/>
  <c r="L58" i="18"/>
  <c r="M58" i="18"/>
  <c r="L50" i="18"/>
  <c r="L42" i="18"/>
  <c r="M42" i="18"/>
  <c r="L34" i="18"/>
  <c r="M34" i="18"/>
  <c r="L26" i="18"/>
  <c r="M26" i="18"/>
  <c r="L18" i="18"/>
  <c r="M18" i="18"/>
  <c r="L320" i="18"/>
  <c r="M320" i="18"/>
  <c r="L312" i="18"/>
  <c r="M312" i="18"/>
  <c r="L304" i="18"/>
  <c r="M304" i="18"/>
  <c r="L296" i="18"/>
  <c r="M296" i="18"/>
  <c r="L288" i="18"/>
  <c r="M288" i="18"/>
  <c r="L280" i="18"/>
  <c r="M280" i="18"/>
  <c r="L272" i="18"/>
  <c r="M272" i="18"/>
  <c r="L264" i="18"/>
  <c r="M264" i="18"/>
  <c r="L256" i="18"/>
  <c r="M256" i="18"/>
  <c r="L248" i="18"/>
  <c r="M248" i="18"/>
  <c r="L240" i="18"/>
  <c r="L232" i="18"/>
  <c r="M232" i="18"/>
  <c r="L224" i="18"/>
  <c r="M224" i="18"/>
  <c r="L216" i="18"/>
  <c r="L208" i="18"/>
  <c r="M208" i="18"/>
  <c r="L200" i="18"/>
  <c r="M200" i="18"/>
  <c r="L192" i="18"/>
  <c r="M192" i="18"/>
  <c r="L184" i="18"/>
  <c r="M184" i="18"/>
  <c r="L176" i="18"/>
  <c r="M176" i="18"/>
  <c r="L168" i="18"/>
  <c r="L160" i="18"/>
  <c r="M160" i="18"/>
  <c r="L152" i="18"/>
  <c r="L144" i="18"/>
  <c r="M144" i="18"/>
  <c r="L136" i="18"/>
  <c r="M136" i="18"/>
  <c r="L128" i="18"/>
  <c r="M128" i="18"/>
  <c r="L120" i="18"/>
  <c r="M120" i="18"/>
  <c r="L112" i="18"/>
  <c r="M112" i="18"/>
  <c r="L104" i="18"/>
  <c r="L96" i="18"/>
  <c r="M96" i="18"/>
  <c r="L88" i="18"/>
  <c r="M88" i="18"/>
  <c r="M80" i="18"/>
  <c r="M72" i="18"/>
  <c r="M64" i="18"/>
  <c r="L56" i="18"/>
  <c r="M56" i="18"/>
  <c r="L48" i="18"/>
  <c r="L40" i="18"/>
  <c r="M40" i="18"/>
  <c r="L32" i="18"/>
  <c r="M32" i="18"/>
  <c r="L24" i="18"/>
  <c r="M24" i="18"/>
  <c r="L16" i="18"/>
  <c r="M16" i="18"/>
  <c r="M308" i="18"/>
  <c r="L319" i="18"/>
  <c r="M319" i="18"/>
  <c r="L311" i="18"/>
  <c r="L303" i="18"/>
  <c r="M303" i="18"/>
  <c r="L295" i="18"/>
  <c r="M295" i="18"/>
  <c r="L287" i="18"/>
  <c r="M287" i="18"/>
  <c r="L279" i="18"/>
  <c r="M279" i="18"/>
  <c r="L271" i="18"/>
  <c r="M271" i="18"/>
  <c r="L263" i="18"/>
  <c r="M263" i="18"/>
  <c r="L247" i="18"/>
  <c r="M247" i="18"/>
  <c r="L239" i="18"/>
  <c r="M239" i="18"/>
  <c r="L231" i="18"/>
  <c r="M231" i="18"/>
  <c r="L223" i="18"/>
  <c r="M223" i="18"/>
  <c r="L215" i="18"/>
  <c r="M215" i="18"/>
  <c r="L207" i="18"/>
  <c r="M207" i="18"/>
  <c r="L199" i="18"/>
  <c r="M199" i="18"/>
  <c r="M191" i="18"/>
  <c r="L183" i="18"/>
  <c r="M175" i="18"/>
  <c r="L175" i="18"/>
  <c r="L167" i="18"/>
  <c r="M159" i="18"/>
  <c r="L159" i="18"/>
  <c r="M151" i="18"/>
  <c r="L151" i="18"/>
  <c r="M143" i="18"/>
  <c r="L143" i="18"/>
  <c r="M135" i="18"/>
  <c r="L135" i="18"/>
  <c r="L127" i="18"/>
  <c r="M119" i="18"/>
  <c r="L119" i="18"/>
  <c r="M111" i="18"/>
  <c r="L111" i="18"/>
  <c r="M260" i="18"/>
  <c r="L318" i="18"/>
  <c r="M318" i="18"/>
  <c r="L310" i="18"/>
  <c r="M310" i="18"/>
  <c r="L302" i="18"/>
  <c r="M302" i="18"/>
  <c r="L294" i="18"/>
  <c r="M294" i="18"/>
  <c r="L286" i="18"/>
  <c r="M286" i="18"/>
  <c r="L278" i="18"/>
  <c r="M278" i="18"/>
  <c r="L270" i="18"/>
  <c r="M270" i="18"/>
  <c r="M262" i="18"/>
  <c r="L246" i="18"/>
  <c r="M246" i="18"/>
  <c r="L238" i="18"/>
  <c r="M238" i="18"/>
  <c r="L230" i="18"/>
  <c r="M230" i="18"/>
  <c r="L222" i="18"/>
  <c r="M222" i="18"/>
  <c r="L214" i="18"/>
  <c r="L206" i="18"/>
  <c r="M206" i="18"/>
  <c r="L198" i="18"/>
  <c r="M198" i="18"/>
  <c r="L190" i="18"/>
  <c r="M190" i="18"/>
  <c r="L182" i="18"/>
  <c r="M182" i="18"/>
  <c r="M174" i="18"/>
  <c r="L166" i="18"/>
  <c r="L158" i="18"/>
  <c r="M158" i="18"/>
  <c r="L150" i="18"/>
  <c r="M150" i="18"/>
  <c r="L142" i="18"/>
  <c r="M142" i="18"/>
  <c r="L134" i="18"/>
  <c r="M134" i="18"/>
  <c r="L126" i="18"/>
  <c r="M126" i="18"/>
  <c r="L118" i="18"/>
  <c r="M118" i="18"/>
  <c r="L110" i="18"/>
  <c r="M110" i="18"/>
  <c r="L102" i="18"/>
  <c r="L94" i="18"/>
  <c r="M94" i="18"/>
  <c r="L86" i="18"/>
  <c r="M86" i="18"/>
  <c r="L78" i="18"/>
  <c r="M78" i="18"/>
  <c r="M70" i="18"/>
  <c r="L62" i="18"/>
  <c r="M62" i="18"/>
  <c r="M54" i="18"/>
  <c r="L46" i="18"/>
  <c r="M46" i="18"/>
  <c r="L38" i="18"/>
  <c r="M38" i="18"/>
  <c r="L30" i="18"/>
  <c r="M30" i="18"/>
  <c r="L22" i="18"/>
  <c r="L14" i="18"/>
  <c r="M14" i="18"/>
  <c r="L317" i="18"/>
  <c r="M317" i="18"/>
  <c r="L309" i="18"/>
  <c r="M309" i="18"/>
  <c r="L301" i="18"/>
  <c r="M301" i="18"/>
  <c r="L293" i="18"/>
  <c r="L285" i="18"/>
  <c r="L277" i="18"/>
  <c r="L269" i="18"/>
  <c r="M269" i="18"/>
  <c r="L261" i="18"/>
  <c r="M261" i="18"/>
  <c r="L253" i="18"/>
  <c r="M253" i="18"/>
  <c r="L245" i="18"/>
  <c r="M245" i="18"/>
  <c r="L237" i="18"/>
  <c r="M237" i="18"/>
  <c r="L229" i="18"/>
  <c r="M229" i="18"/>
  <c r="L221" i="18"/>
  <c r="M221" i="18"/>
  <c r="L213" i="18"/>
  <c r="M213" i="18"/>
  <c r="L205" i="18"/>
  <c r="L197" i="18"/>
  <c r="M197" i="18"/>
  <c r="M189" i="18"/>
  <c r="L181" i="18"/>
  <c r="M181" i="18"/>
  <c r="L173" i="18"/>
  <c r="M165" i="18"/>
  <c r="L165" i="18"/>
  <c r="M157" i="18"/>
  <c r="L157" i="18"/>
  <c r="L149" i="18"/>
  <c r="M141" i="18"/>
  <c r="L133" i="18"/>
  <c r="L125" i="18"/>
  <c r="M109" i="18"/>
  <c r="L109" i="18"/>
  <c r="L101" i="18"/>
  <c r="L93" i="18"/>
  <c r="M93" i="18"/>
  <c r="L85" i="18"/>
  <c r="M85" i="18"/>
  <c r="L77" i="18"/>
  <c r="M77" i="18"/>
  <c r="L69" i="18"/>
  <c r="M69" i="18"/>
  <c r="L61" i="18"/>
  <c r="M61" i="18"/>
  <c r="L53" i="18"/>
  <c r="L45" i="18"/>
  <c r="L37" i="18"/>
  <c r="M37" i="18"/>
  <c r="L29" i="18"/>
  <c r="M292" i="18"/>
  <c r="L316" i="18"/>
  <c r="M316" i="18"/>
  <c r="L300" i="18"/>
  <c r="M300" i="18"/>
  <c r="L284" i="18"/>
  <c r="M284" i="18"/>
  <c r="L268" i="18"/>
  <c r="M268" i="18"/>
  <c r="L252" i="18"/>
  <c r="L236" i="18"/>
  <c r="M236" i="18"/>
  <c r="L220" i="18"/>
  <c r="M220" i="18"/>
  <c r="L212" i="18"/>
  <c r="M212" i="18"/>
  <c r="L204" i="18"/>
  <c r="M204" i="18"/>
  <c r="L196" i="18"/>
  <c r="L188" i="18"/>
  <c r="M188" i="18"/>
  <c r="L180" i="18"/>
  <c r="M180" i="18"/>
  <c r="M172" i="18"/>
  <c r="L164" i="18"/>
  <c r="L156" i="18"/>
  <c r="L148" i="18"/>
  <c r="M148" i="18"/>
  <c r="L140" i="18"/>
  <c r="M140" i="18"/>
  <c r="L132" i="18"/>
  <c r="M132" i="18"/>
  <c r="L124" i="18"/>
  <c r="L116" i="18"/>
  <c r="M116" i="18"/>
  <c r="M108" i="18"/>
  <c r="L100" i="18"/>
  <c r="M100" i="18"/>
  <c r="L92" i="18"/>
  <c r="L84" i="18"/>
  <c r="M84" i="18"/>
  <c r="L76" i="18"/>
  <c r="L68" i="18"/>
  <c r="M68" i="18"/>
  <c r="L60" i="18"/>
  <c r="M60" i="18"/>
  <c r="L44" i="18"/>
  <c r="M44" i="18"/>
  <c r="L36" i="18"/>
  <c r="M36" i="18"/>
  <c r="L28" i="18"/>
  <c r="M28" i="18"/>
  <c r="L20" i="18"/>
  <c r="M12" i="18"/>
  <c r="L117" i="18"/>
  <c r="L315" i="18"/>
  <c r="M315" i="18"/>
  <c r="L307" i="18"/>
  <c r="M307" i="18"/>
  <c r="L299" i="18"/>
  <c r="M299" i="18"/>
  <c r="L291" i="18"/>
  <c r="M291" i="18"/>
  <c r="L283" i="18"/>
  <c r="M283" i="18"/>
  <c r="L275" i="18"/>
  <c r="M275" i="18"/>
  <c r="L267" i="18"/>
  <c r="M267" i="18"/>
  <c r="M259" i="18"/>
  <c r="L251" i="18"/>
  <c r="M251" i="18"/>
  <c r="L243" i="18"/>
  <c r="L235" i="18"/>
  <c r="M235" i="18"/>
  <c r="L227" i="18"/>
  <c r="M227" i="18"/>
  <c r="L219" i="18"/>
  <c r="M219" i="18"/>
  <c r="L211" i="18"/>
  <c r="M211" i="18"/>
  <c r="L203" i="18"/>
  <c r="L195" i="18"/>
  <c r="M195" i="18"/>
  <c r="L187" i="18"/>
  <c r="M187" i="18"/>
  <c r="M179" i="18"/>
  <c r="L179" i="18"/>
  <c r="L171" i="18"/>
  <c r="M163" i="18"/>
  <c r="L163" i="18"/>
  <c r="L155" i="18"/>
  <c r="L147" i="18"/>
  <c r="M139" i="18"/>
  <c r="M123" i="18"/>
  <c r="L123" i="18"/>
  <c r="L115" i="18"/>
  <c r="M107" i="18"/>
  <c r="L107" i="18"/>
  <c r="M113" i="18"/>
  <c r="L113" i="18"/>
  <c r="M105" i="18"/>
  <c r="L105" i="18"/>
  <c r="L97" i="18"/>
  <c r="M97" i="18"/>
  <c r="L89" i="18"/>
  <c r="L81" i="18"/>
  <c r="M81" i="18"/>
  <c r="L73" i="18"/>
  <c r="M73" i="18"/>
  <c r="L65" i="18"/>
  <c r="M65" i="18"/>
  <c r="L57" i="18"/>
  <c r="L49" i="18"/>
  <c r="L41" i="18"/>
  <c r="M41" i="18"/>
  <c r="L33" i="18"/>
  <c r="M33" i="18"/>
  <c r="L25" i="18"/>
  <c r="L17" i="18"/>
  <c r="L103" i="18"/>
  <c r="L95" i="18"/>
  <c r="M95" i="18"/>
  <c r="L87" i="18"/>
  <c r="M87" i="18"/>
  <c r="L79" i="18"/>
  <c r="M79" i="18"/>
  <c r="L71" i="18"/>
  <c r="M71" i="18"/>
  <c r="L63" i="18"/>
  <c r="M63" i="18"/>
  <c r="L55" i="18"/>
  <c r="M55" i="18"/>
  <c r="L47" i="18"/>
  <c r="L39" i="18"/>
  <c r="M39" i="18"/>
  <c r="L31" i="18"/>
  <c r="M31" i="18"/>
  <c r="L23" i="18"/>
  <c r="L15" i="18"/>
  <c r="L13" i="18"/>
  <c r="M99" i="18"/>
  <c r="L99" i="18"/>
  <c r="L91" i="18"/>
  <c r="L83" i="18"/>
  <c r="M83" i="18"/>
  <c r="L75" i="18"/>
  <c r="M75" i="18"/>
  <c r="L67" i="18"/>
  <c r="M67" i="18"/>
  <c r="L59" i="18"/>
  <c r="L51" i="18"/>
  <c r="L43" i="18"/>
  <c r="M43" i="18"/>
  <c r="L35" i="18"/>
  <c r="M35" i="18"/>
  <c r="L27" i="18"/>
  <c r="L19" i="18"/>
  <c r="M19" i="18"/>
  <c r="L11" i="18"/>
  <c r="M207" i="20"/>
  <c r="M255" i="20"/>
  <c r="M13" i="20"/>
  <c r="M16" i="20"/>
  <c r="M17" i="20"/>
  <c r="M30" i="20"/>
  <c r="M39" i="20"/>
  <c r="M43" i="20"/>
  <c r="M51" i="20"/>
  <c r="M55" i="20"/>
  <c r="M67" i="20"/>
  <c r="M91" i="20"/>
  <c r="M95" i="20"/>
  <c r="M158" i="20"/>
  <c r="M188" i="20"/>
  <c r="M204" i="20"/>
  <c r="M220" i="20"/>
  <c r="M259" i="20"/>
  <c r="M294" i="20"/>
  <c r="M302" i="20"/>
  <c r="M310" i="20"/>
  <c r="R8" i="20"/>
  <c r="M80" i="20"/>
  <c r="M273" i="20"/>
  <c r="M276" i="20"/>
  <c r="M291" i="20"/>
  <c r="M299" i="20"/>
  <c r="M235" i="20"/>
  <c r="M251" i="20"/>
  <c r="M293" i="20"/>
  <c r="M12" i="20"/>
  <c r="M18" i="20"/>
  <c r="M34" i="20"/>
  <c r="M37" i="20"/>
  <c r="M41" i="20"/>
  <c r="M45" i="20"/>
  <c r="M49" i="20"/>
  <c r="M53" i="20"/>
  <c r="M57" i="20"/>
  <c r="M65" i="20"/>
  <c r="M73" i="20"/>
  <c r="M77" i="20"/>
  <c r="M81" i="20"/>
  <c r="M89" i="20"/>
  <c r="M93" i="20"/>
  <c r="M106" i="20"/>
  <c r="M114" i="20"/>
  <c r="M122" i="20"/>
  <c r="M126" i="20"/>
  <c r="M162" i="20"/>
  <c r="M196" i="20"/>
  <c r="M234" i="20"/>
  <c r="M272" i="20"/>
  <c r="M275" i="20"/>
  <c r="M290" i="20"/>
  <c r="M298" i="20"/>
  <c r="M250" i="20"/>
  <c r="M295" i="20"/>
  <c r="M303" i="20"/>
  <c r="M111" i="20"/>
  <c r="M121" i="20"/>
  <c r="M242" i="20"/>
  <c r="M271" i="20"/>
  <c r="M297" i="20"/>
  <c r="M305" i="20"/>
  <c r="M19" i="20"/>
  <c r="M27" i="20"/>
  <c r="M115" i="20"/>
  <c r="M8" i="20"/>
  <c r="M113" i="20"/>
  <c r="M74" i="20"/>
  <c r="M97" i="20"/>
  <c r="M107" i="20"/>
  <c r="M96" i="20"/>
  <c r="M104" i="20"/>
  <c r="M112" i="20"/>
  <c r="M160" i="20"/>
  <c r="M176" i="20"/>
  <c r="M101" i="20"/>
  <c r="M109" i="20"/>
  <c r="M141" i="20"/>
  <c r="M157" i="20"/>
  <c r="M173" i="20"/>
  <c r="M232" i="20"/>
  <c r="M100" i="20"/>
  <c r="M108" i="20"/>
  <c r="M132" i="20"/>
  <c r="M140" i="20"/>
  <c r="M156" i="20"/>
  <c r="M172" i="20"/>
  <c r="M216" i="20"/>
  <c r="M123" i="20"/>
  <c r="M227" i="20"/>
  <c r="M190" i="20"/>
  <c r="M198" i="20"/>
  <c r="M210" i="20"/>
  <c r="M214" i="20"/>
  <c r="M266" i="20"/>
  <c r="M278" i="20"/>
  <c r="H8" i="18"/>
  <c r="L8" i="18"/>
  <c r="N8" i="19"/>
  <c r="P8" i="19"/>
  <c r="O8" i="19"/>
  <c r="L328" i="10"/>
  <c r="L143" i="10"/>
  <c r="J11" i="18"/>
  <c r="M11" i="18" s="1"/>
  <c r="J14" i="18"/>
  <c r="J16" i="18"/>
  <c r="J17" i="18"/>
  <c r="M17" i="18" s="1"/>
  <c r="J19" i="18"/>
  <c r="J20" i="18"/>
  <c r="M20" i="18" s="1"/>
  <c r="J22" i="18"/>
  <c r="M22" i="18" s="1"/>
  <c r="J25" i="18"/>
  <c r="M25" i="18" s="1"/>
  <c r="J27" i="18"/>
  <c r="M27" i="18" s="1"/>
  <c r="J29" i="18"/>
  <c r="M29" i="18" s="1"/>
  <c r="J30" i="18"/>
  <c r="J33" i="18"/>
  <c r="J35" i="18"/>
  <c r="J36" i="18"/>
  <c r="J37" i="18"/>
  <c r="J38" i="18"/>
  <c r="J39" i="18"/>
  <c r="J41" i="18"/>
  <c r="J43" i="18"/>
  <c r="J46" i="18"/>
  <c r="J48" i="18"/>
  <c r="M48" i="18" s="1"/>
  <c r="J49" i="18"/>
  <c r="M49" i="18" s="1"/>
  <c r="J51" i="18"/>
  <c r="M51" i="18" s="1"/>
  <c r="J54" i="18"/>
  <c r="L54" i="18" s="1"/>
  <c r="J57" i="18"/>
  <c r="M57" i="18" s="1"/>
  <c r="J59" i="18"/>
  <c r="M59" i="18" s="1"/>
  <c r="J60" i="18"/>
  <c r="J62" i="18"/>
  <c r="J65" i="18"/>
  <c r="J67" i="18"/>
  <c r="J68" i="18"/>
  <c r="J69" i="18"/>
  <c r="J70" i="18"/>
  <c r="L70" i="18" s="1"/>
  <c r="J73" i="18"/>
  <c r="J75" i="18"/>
  <c r="J78" i="18"/>
  <c r="J80" i="18"/>
  <c r="L80" i="18" s="1"/>
  <c r="J86" i="18"/>
  <c r="J89" i="18"/>
  <c r="M89" i="18" s="1"/>
  <c r="J91" i="18"/>
  <c r="M91" i="18" s="1"/>
  <c r="J94" i="18"/>
  <c r="J101" i="18"/>
  <c r="M101" i="18" s="1"/>
  <c r="J102" i="18"/>
  <c r="M102" i="18" s="1"/>
  <c r="J107" i="18"/>
  <c r="J110" i="18"/>
  <c r="J112" i="18"/>
  <c r="J115" i="18"/>
  <c r="M115" i="18" s="1"/>
  <c r="J118" i="18"/>
  <c r="J121" i="18"/>
  <c r="J123" i="18"/>
  <c r="J126" i="18"/>
  <c r="J131" i="18"/>
  <c r="L131" i="18" s="1"/>
  <c r="J133" i="18"/>
  <c r="M133" i="18" s="1"/>
  <c r="J139" i="18"/>
  <c r="L139" i="18" s="1"/>
  <c r="J142" i="18"/>
  <c r="J144" i="18"/>
  <c r="J145" i="18"/>
  <c r="J147" i="18"/>
  <c r="M147" i="18" s="1"/>
  <c r="J151" i="18"/>
  <c r="J155" i="18"/>
  <c r="M155" i="18" s="1"/>
  <c r="J158" i="18"/>
  <c r="J159" i="18"/>
  <c r="J161" i="18"/>
  <c r="J163" i="18"/>
  <c r="J165" i="18"/>
  <c r="J166" i="18"/>
  <c r="M166" i="18" s="1"/>
  <c r="J167" i="18"/>
  <c r="M167" i="18" s="1"/>
  <c r="J169" i="18"/>
  <c r="M169" i="18" s="1"/>
  <c r="J171" i="18"/>
  <c r="M171" i="18" s="1"/>
  <c r="J174" i="18"/>
  <c r="L174" i="18" s="1"/>
  <c r="J179" i="18"/>
  <c r="J182" i="18"/>
  <c r="J185" i="18"/>
  <c r="M185" i="18" s="1"/>
  <c r="J187" i="18"/>
  <c r="J190" i="18"/>
  <c r="J197" i="18"/>
  <c r="J198" i="18"/>
  <c r="J203" i="18"/>
  <c r="M203" i="18" s="1"/>
  <c r="J206" i="18"/>
  <c r="J211" i="18"/>
  <c r="J214" i="18"/>
  <c r="M214" i="18" s="1"/>
  <c r="J217" i="18"/>
  <c r="J222" i="18"/>
  <c r="J225" i="18"/>
  <c r="J227" i="18"/>
  <c r="J229" i="18"/>
  <c r="J230" i="18"/>
  <c r="J233" i="18"/>
  <c r="J235" i="18"/>
  <c r="J240" i="18"/>
  <c r="M240" i="18" s="1"/>
  <c r="J241" i="18"/>
  <c r="M241" i="18" s="1"/>
  <c r="J243" i="18"/>
  <c r="M243" i="18" s="1"/>
  <c r="J245" i="18"/>
  <c r="J246" i="18"/>
  <c r="J249" i="18"/>
  <c r="J251" i="18"/>
  <c r="J254" i="18"/>
  <c r="J257" i="18"/>
  <c r="J259" i="18"/>
  <c r="L259" i="18" s="1"/>
  <c r="J261" i="18"/>
  <c r="J262" i="18"/>
  <c r="L262" i="18" s="1"/>
  <c r="J265" i="18"/>
  <c r="J267" i="18"/>
  <c r="J273" i="18"/>
  <c r="L273" i="18" s="1"/>
  <c r="J275" i="18"/>
  <c r="J276" i="18"/>
  <c r="L276" i="18" s="1"/>
  <c r="J281" i="18"/>
  <c r="J283" i="18"/>
  <c r="J286" i="18"/>
  <c r="J289" i="18"/>
  <c r="J291" i="18"/>
  <c r="J293" i="18"/>
  <c r="M293" i="18" s="1"/>
  <c r="J297" i="18"/>
  <c r="J299" i="18"/>
  <c r="J300" i="18"/>
  <c r="J305" i="18"/>
  <c r="J307" i="18"/>
  <c r="J308" i="18"/>
  <c r="H22" i="18"/>
  <c r="H30" i="18"/>
  <c r="H38" i="18"/>
  <c r="H46" i="18"/>
  <c r="H49" i="18"/>
  <c r="H54" i="18"/>
  <c r="H57" i="18"/>
  <c r="H62" i="18"/>
  <c r="H94" i="18"/>
  <c r="H102" i="18"/>
  <c r="H110" i="18"/>
  <c r="H118" i="18"/>
  <c r="H126" i="18"/>
  <c r="H166" i="18"/>
  <c r="H174" i="18"/>
  <c r="H182" i="18"/>
  <c r="H190" i="18"/>
  <c r="H206" i="18"/>
  <c r="H214" i="18"/>
  <c r="H217" i="18"/>
  <c r="H222" i="18"/>
  <c r="H230" i="18"/>
  <c r="H238" i="18"/>
  <c r="I38" i="18"/>
  <c r="P38" i="18" s="1"/>
  <c r="I62" i="18"/>
  <c r="P62" i="18" s="1"/>
  <c r="I65" i="18"/>
  <c r="P65" i="18" s="1"/>
  <c r="I70" i="18"/>
  <c r="P70" i="18" s="1"/>
  <c r="I78" i="18"/>
  <c r="P78" i="18" s="1"/>
  <c r="I86" i="18"/>
  <c r="P86" i="18" s="1"/>
  <c r="I94" i="18"/>
  <c r="P94" i="18" s="1"/>
  <c r="I102" i="18"/>
  <c r="P102" i="18" s="1"/>
  <c r="I110" i="18"/>
  <c r="P110" i="18" s="1"/>
  <c r="I118" i="18"/>
  <c r="P118" i="18" s="1"/>
  <c r="I126" i="18"/>
  <c r="P126" i="18" s="1"/>
  <c r="I142" i="18"/>
  <c r="P142" i="18" s="1"/>
  <c r="I153" i="18"/>
  <c r="P153" i="18" s="1"/>
  <c r="I166" i="18"/>
  <c r="P166" i="18" s="1"/>
  <c r="I174" i="18"/>
  <c r="P174" i="18" s="1"/>
  <c r="I177" i="18"/>
  <c r="P177" i="18" s="1"/>
  <c r="I182" i="18"/>
  <c r="P182" i="18" s="1"/>
  <c r="I190" i="18"/>
  <c r="P190" i="18" s="1"/>
  <c r="I206" i="18"/>
  <c r="P206" i="18" s="1"/>
  <c r="I209" i="18"/>
  <c r="P209" i="18" s="1"/>
  <c r="I214" i="18"/>
  <c r="P214" i="18" s="1"/>
  <c r="I222" i="18"/>
  <c r="P222" i="18" s="1"/>
  <c r="I230" i="18"/>
  <c r="P230" i="18" s="1"/>
  <c r="I238" i="18"/>
  <c r="P238" i="18" s="1"/>
  <c r="I246" i="18"/>
  <c r="P246" i="18" s="1"/>
  <c r="H246" i="18"/>
  <c r="I245" i="18"/>
  <c r="P245" i="18" s="1"/>
  <c r="H245" i="18"/>
  <c r="I244" i="18"/>
  <c r="P244" i="18" s="1"/>
  <c r="H244" i="18"/>
  <c r="I243" i="18"/>
  <c r="P243" i="18" s="1"/>
  <c r="H243" i="18"/>
  <c r="I242" i="18"/>
  <c r="P242" i="18" s="1"/>
  <c r="H242" i="18"/>
  <c r="I240" i="18"/>
  <c r="P240" i="18" s="1"/>
  <c r="H240" i="18"/>
  <c r="I239" i="18"/>
  <c r="P239" i="18" s="1"/>
  <c r="H239" i="18"/>
  <c r="I237" i="18"/>
  <c r="P237" i="18" s="1"/>
  <c r="H237" i="18"/>
  <c r="I236" i="18"/>
  <c r="P236" i="18" s="1"/>
  <c r="H236" i="18"/>
  <c r="I235" i="18"/>
  <c r="P235" i="18" s="1"/>
  <c r="H235" i="18"/>
  <c r="I234" i="18"/>
  <c r="P234" i="18" s="1"/>
  <c r="H234" i="18"/>
  <c r="I232" i="18"/>
  <c r="P232" i="18" s="1"/>
  <c r="H232" i="18"/>
  <c r="I231" i="18"/>
  <c r="P231" i="18" s="1"/>
  <c r="H231" i="18"/>
  <c r="I229" i="18"/>
  <c r="P229" i="18" s="1"/>
  <c r="H229" i="18"/>
  <c r="I228" i="18"/>
  <c r="P228" i="18" s="1"/>
  <c r="H228" i="18"/>
  <c r="I227" i="18"/>
  <c r="P227" i="18" s="1"/>
  <c r="H227" i="18"/>
  <c r="I226" i="18"/>
  <c r="P226" i="18" s="1"/>
  <c r="H226" i="18"/>
  <c r="I224" i="18"/>
  <c r="P224" i="18" s="1"/>
  <c r="H224" i="18"/>
  <c r="I223" i="18"/>
  <c r="P223" i="18" s="1"/>
  <c r="H223" i="18"/>
  <c r="I221" i="18"/>
  <c r="P221" i="18" s="1"/>
  <c r="H221" i="18"/>
  <c r="H220" i="18"/>
  <c r="I218" i="18"/>
  <c r="P218" i="18" s="1"/>
  <c r="H218" i="18"/>
  <c r="H216" i="18"/>
  <c r="I213" i="18"/>
  <c r="P213" i="18" s="1"/>
  <c r="H213" i="18"/>
  <c r="H212" i="18"/>
  <c r="I210" i="18"/>
  <c r="P210" i="18" s="1"/>
  <c r="H210" i="18"/>
  <c r="I205" i="18"/>
  <c r="P205" i="18" s="1"/>
  <c r="H205" i="18"/>
  <c r="I202" i="18"/>
  <c r="P202" i="18" s="1"/>
  <c r="H202" i="18"/>
  <c r="H200" i="18"/>
  <c r="I198" i="18"/>
  <c r="P198" i="18" s="1"/>
  <c r="H198" i="18"/>
  <c r="I197" i="18"/>
  <c r="P197" i="18" s="1"/>
  <c r="H197" i="18"/>
  <c r="H196" i="18"/>
  <c r="I196" i="18"/>
  <c r="P196" i="18" s="1"/>
  <c r="H195" i="18"/>
  <c r="I189" i="18"/>
  <c r="P189" i="18" s="1"/>
  <c r="H189" i="18"/>
  <c r="I188" i="18"/>
  <c r="P188" i="18" s="1"/>
  <c r="I186" i="18"/>
  <c r="P186" i="18" s="1"/>
  <c r="H186" i="18"/>
  <c r="I181" i="18"/>
  <c r="P181" i="18" s="1"/>
  <c r="H181" i="18"/>
  <c r="I178" i="18"/>
  <c r="P178" i="18" s="1"/>
  <c r="H178" i="18"/>
  <c r="I173" i="18"/>
  <c r="P173" i="18" s="1"/>
  <c r="H173" i="18"/>
  <c r="I172" i="18"/>
  <c r="P172" i="18" s="1"/>
  <c r="I170" i="18"/>
  <c r="P170" i="18" s="1"/>
  <c r="H170" i="18"/>
  <c r="H169" i="18"/>
  <c r="I168" i="18"/>
  <c r="P168" i="18" s="1"/>
  <c r="I165" i="18"/>
  <c r="P165" i="18" s="1"/>
  <c r="H165" i="18"/>
  <c r="I162" i="18"/>
  <c r="P162" i="18" s="1"/>
  <c r="H162" i="18"/>
  <c r="H161" i="18"/>
  <c r="I160" i="18"/>
  <c r="P160" i="18" s="1"/>
  <c r="I158" i="18"/>
  <c r="P158" i="18" s="1"/>
  <c r="H158" i="18"/>
  <c r="I157" i="18"/>
  <c r="P157" i="18" s="1"/>
  <c r="H157" i="18"/>
  <c r="I155" i="18"/>
  <c r="P155" i="18" s="1"/>
  <c r="H155" i="18"/>
  <c r="I154" i="18"/>
  <c r="P154" i="18" s="1"/>
  <c r="I152" i="18"/>
  <c r="P152" i="18" s="1"/>
  <c r="I151" i="18"/>
  <c r="P151" i="18" s="1"/>
  <c r="H151" i="18"/>
  <c r="I149" i="18"/>
  <c r="P149" i="18" s="1"/>
  <c r="H149" i="18"/>
  <c r="I148" i="18"/>
  <c r="P148" i="18" s="1"/>
  <c r="I147" i="18"/>
  <c r="P147" i="18" s="1"/>
  <c r="H147" i="18"/>
  <c r="I146" i="18"/>
  <c r="P146" i="18" s="1"/>
  <c r="H145" i="18"/>
  <c r="I144" i="18"/>
  <c r="P144" i="18" s="1"/>
  <c r="I143" i="18"/>
  <c r="P143" i="18" s="1"/>
  <c r="H143" i="18"/>
  <c r="I141" i="18"/>
  <c r="P141" i="18" s="1"/>
  <c r="H141" i="18"/>
  <c r="I139" i="18"/>
  <c r="P139" i="18" s="1"/>
  <c r="H139" i="18"/>
  <c r="I138" i="18"/>
  <c r="P138" i="18" s="1"/>
  <c r="I137" i="18"/>
  <c r="P137" i="18" s="1"/>
  <c r="I136" i="18"/>
  <c r="P136" i="18" s="1"/>
  <c r="I135" i="18"/>
  <c r="P135" i="18" s="1"/>
  <c r="H135" i="18"/>
  <c r="I132" i="18"/>
  <c r="P132" i="18" s="1"/>
  <c r="H132" i="18"/>
  <c r="I131" i="18"/>
  <c r="P131" i="18" s="1"/>
  <c r="I130" i="18"/>
  <c r="P130" i="18" s="1"/>
  <c r="H130" i="18"/>
  <c r="I128" i="18"/>
  <c r="P128" i="18" s="1"/>
  <c r="H128" i="18"/>
  <c r="I127" i="18"/>
  <c r="P127" i="18" s="1"/>
  <c r="I124" i="18"/>
  <c r="P124" i="18" s="1"/>
  <c r="H124" i="18"/>
  <c r="I123" i="18"/>
  <c r="P123" i="18" s="1"/>
  <c r="I122" i="18"/>
  <c r="P122" i="18" s="1"/>
  <c r="H122" i="18"/>
  <c r="I120" i="18"/>
  <c r="P120" i="18" s="1"/>
  <c r="H120" i="18"/>
  <c r="I119" i="18"/>
  <c r="P119" i="18" s="1"/>
  <c r="I116" i="18"/>
  <c r="P116" i="18" s="1"/>
  <c r="H116" i="18"/>
  <c r="I115" i="18"/>
  <c r="P115" i="18" s="1"/>
  <c r="I114" i="18"/>
  <c r="P114" i="18" s="1"/>
  <c r="H114" i="18"/>
  <c r="I112" i="18"/>
  <c r="P112" i="18" s="1"/>
  <c r="H112" i="18"/>
  <c r="I111" i="18"/>
  <c r="P111" i="18" s="1"/>
  <c r="I109" i="18"/>
  <c r="P109" i="18" s="1"/>
  <c r="I108" i="18"/>
  <c r="P108" i="18" s="1"/>
  <c r="H108" i="18"/>
  <c r="I107" i="18"/>
  <c r="P107" i="18" s="1"/>
  <c r="I106" i="18"/>
  <c r="P106" i="18" s="1"/>
  <c r="H106" i="18"/>
  <c r="I104" i="18"/>
  <c r="P104" i="18" s="1"/>
  <c r="H104" i="18"/>
  <c r="I103" i="18"/>
  <c r="P103" i="18" s="1"/>
  <c r="H100" i="18"/>
  <c r="I100" i="18"/>
  <c r="P100" i="18" s="1"/>
  <c r="H99" i="18"/>
  <c r="I99" i="18"/>
  <c r="P99" i="18" s="1"/>
  <c r="H98" i="18"/>
  <c r="I98" i="18"/>
  <c r="P98" i="18" s="1"/>
  <c r="H96" i="18"/>
  <c r="I96" i="18"/>
  <c r="P96" i="18" s="1"/>
  <c r="H95" i="18"/>
  <c r="I95" i="18"/>
  <c r="P95" i="18" s="1"/>
  <c r="I93" i="18"/>
  <c r="P93" i="18" s="1"/>
  <c r="H93" i="18"/>
  <c r="H92" i="18"/>
  <c r="I92" i="18"/>
  <c r="P92" i="18" s="1"/>
  <c r="H91" i="18"/>
  <c r="I91" i="18"/>
  <c r="P91" i="18" s="1"/>
  <c r="H90" i="18"/>
  <c r="I90" i="18"/>
  <c r="P90" i="18" s="1"/>
  <c r="H88" i="18"/>
  <c r="I88" i="18"/>
  <c r="P88" i="18" s="1"/>
  <c r="H87" i="18"/>
  <c r="I87" i="18"/>
  <c r="P87" i="18" s="1"/>
  <c r="H86" i="18"/>
  <c r="H84" i="18"/>
  <c r="I84" i="18"/>
  <c r="P84" i="18" s="1"/>
  <c r="I83" i="18"/>
  <c r="P83" i="18" s="1"/>
  <c r="H82" i="18"/>
  <c r="I82" i="18"/>
  <c r="P82" i="18" s="1"/>
  <c r="H80" i="18"/>
  <c r="I80" i="18"/>
  <c r="P80" i="18" s="1"/>
  <c r="H79" i="18"/>
  <c r="I79" i="18"/>
  <c r="P79" i="18" s="1"/>
  <c r="H77" i="18"/>
  <c r="I77" i="18"/>
  <c r="P77" i="18" s="1"/>
  <c r="H75" i="18"/>
  <c r="I75" i="18"/>
  <c r="P75" i="18" s="1"/>
  <c r="H74" i="18"/>
  <c r="H72" i="18"/>
  <c r="H71" i="18"/>
  <c r="I71" i="18"/>
  <c r="P71" i="18" s="1"/>
  <c r="I69" i="18"/>
  <c r="P69" i="18" s="1"/>
  <c r="H69" i="18"/>
  <c r="H67" i="18"/>
  <c r="I67" i="18"/>
  <c r="P67" i="18" s="1"/>
  <c r="I66" i="18"/>
  <c r="P66" i="18" s="1"/>
  <c r="H66" i="18"/>
  <c r="H64" i="18"/>
  <c r="I64" i="18"/>
  <c r="P64" i="18" s="1"/>
  <c r="I63" i="18"/>
  <c r="P63" i="18" s="1"/>
  <c r="I61" i="18"/>
  <c r="P61" i="18" s="1"/>
  <c r="H61" i="18"/>
  <c r="I60" i="18"/>
  <c r="P60" i="18" s="1"/>
  <c r="H60" i="18"/>
  <c r="I59" i="18"/>
  <c r="P59" i="18" s="1"/>
  <c r="H59" i="18"/>
  <c r="I58" i="18"/>
  <c r="P58" i="18" s="1"/>
  <c r="H58" i="18"/>
  <c r="I56" i="18"/>
  <c r="P56" i="18" s="1"/>
  <c r="H56" i="18"/>
  <c r="I55" i="18"/>
  <c r="P55" i="18" s="1"/>
  <c r="H55" i="18"/>
  <c r="I54" i="18"/>
  <c r="P54" i="18" s="1"/>
  <c r="I53" i="18"/>
  <c r="P53" i="18" s="1"/>
  <c r="H53" i="18"/>
  <c r="I52" i="18"/>
  <c r="P52" i="18" s="1"/>
  <c r="H52" i="18"/>
  <c r="I51" i="18"/>
  <c r="P51" i="18" s="1"/>
  <c r="H51" i="18"/>
  <c r="I50" i="18"/>
  <c r="P50" i="18" s="1"/>
  <c r="H50" i="18"/>
  <c r="I48" i="18"/>
  <c r="P48" i="18" s="1"/>
  <c r="H48" i="18"/>
  <c r="I47" i="18"/>
  <c r="P47" i="18" s="1"/>
  <c r="H47" i="18"/>
  <c r="I46" i="18"/>
  <c r="P46" i="18" s="1"/>
  <c r="I45" i="18"/>
  <c r="P45" i="18" s="1"/>
  <c r="H45" i="18"/>
  <c r="I44" i="18"/>
  <c r="P44" i="18" s="1"/>
  <c r="H44" i="18"/>
  <c r="I43" i="18"/>
  <c r="P43" i="18" s="1"/>
  <c r="H43" i="18"/>
  <c r="I42" i="18"/>
  <c r="P42" i="18" s="1"/>
  <c r="H42" i="18"/>
  <c r="I40" i="18"/>
  <c r="P40" i="18" s="1"/>
  <c r="H40" i="18"/>
  <c r="I39" i="18"/>
  <c r="P39" i="18" s="1"/>
  <c r="H39" i="18"/>
  <c r="I37" i="18"/>
  <c r="P37" i="18" s="1"/>
  <c r="H37" i="18"/>
  <c r="I36" i="18"/>
  <c r="P36" i="18" s="1"/>
  <c r="H36" i="18"/>
  <c r="I35" i="18"/>
  <c r="P35" i="18" s="1"/>
  <c r="H35" i="18"/>
  <c r="I34" i="18"/>
  <c r="P34" i="18" s="1"/>
  <c r="H34" i="18"/>
  <c r="I32" i="18"/>
  <c r="P32" i="18" s="1"/>
  <c r="H32" i="18"/>
  <c r="I31" i="18"/>
  <c r="P31" i="18" s="1"/>
  <c r="H31" i="18"/>
  <c r="I30" i="18"/>
  <c r="P30" i="18" s="1"/>
  <c r="I29" i="18"/>
  <c r="P29" i="18" s="1"/>
  <c r="H29" i="18"/>
  <c r="I28" i="18"/>
  <c r="P28" i="18" s="1"/>
  <c r="H28" i="18"/>
  <c r="I27" i="18"/>
  <c r="P27" i="18" s="1"/>
  <c r="H27" i="18"/>
  <c r="I26" i="18"/>
  <c r="P26" i="18" s="1"/>
  <c r="H26" i="18"/>
  <c r="H25" i="18"/>
  <c r="I22" i="18"/>
  <c r="P22" i="18" s="1"/>
  <c r="I21" i="18"/>
  <c r="P21" i="18" s="1"/>
  <c r="H21" i="18"/>
  <c r="I20" i="18"/>
  <c r="P20" i="18" s="1"/>
  <c r="H20" i="18"/>
  <c r="I19" i="18"/>
  <c r="P19" i="18" s="1"/>
  <c r="H19" i="18"/>
  <c r="I18" i="18"/>
  <c r="P18" i="18" s="1"/>
  <c r="H18" i="18"/>
  <c r="I16" i="18"/>
  <c r="P16" i="18" s="1"/>
  <c r="H16" i="18"/>
  <c r="I15" i="18"/>
  <c r="P15" i="18" s="1"/>
  <c r="H15" i="18"/>
  <c r="I14" i="18"/>
  <c r="P14" i="18" s="1"/>
  <c r="H14" i="18"/>
  <c r="I13" i="18"/>
  <c r="P13" i="18" s="1"/>
  <c r="H13" i="18"/>
  <c r="I12" i="18"/>
  <c r="P12" i="18" s="1"/>
  <c r="H12" i="18"/>
  <c r="I11" i="18"/>
  <c r="P11" i="18" s="1"/>
  <c r="H11" i="18"/>
  <c r="I10" i="18"/>
  <c r="H10" i="18"/>
  <c r="M148" i="20" l="1"/>
  <c r="M168" i="20"/>
  <c r="M171" i="20"/>
  <c r="M238" i="20"/>
  <c r="M85" i="20"/>
  <c r="M86" i="20"/>
  <c r="M264" i="20"/>
  <c r="M292" i="20"/>
  <c r="M128" i="20"/>
  <c r="M142" i="20"/>
  <c r="M138" i="20"/>
  <c r="M274" i="20"/>
  <c r="M180" i="20"/>
  <c r="M282" i="20"/>
  <c r="M236" i="20"/>
  <c r="M192" i="20"/>
  <c r="M44" i="20"/>
  <c r="M152" i="20"/>
  <c r="M48" i="20"/>
  <c r="M125" i="20"/>
  <c r="M239" i="20"/>
  <c r="M256" i="20"/>
  <c r="M71" i="20"/>
  <c r="M268" i="20"/>
  <c r="M83" i="20"/>
  <c r="M58" i="20"/>
  <c r="M103" i="20"/>
  <c r="M224" i="20"/>
  <c r="M75" i="20"/>
  <c r="M22" i="20"/>
  <c r="M163" i="20"/>
  <c r="M59" i="20"/>
  <c r="M179" i="20"/>
  <c r="M144" i="20"/>
  <c r="M159" i="20"/>
  <c r="M212" i="20"/>
  <c r="M23" i="20"/>
  <c r="M237" i="20"/>
  <c r="M269" i="20"/>
  <c r="M208" i="20"/>
  <c r="M175" i="20"/>
  <c r="M155" i="20"/>
  <c r="M143" i="20"/>
  <c r="M24" i="20"/>
  <c r="M79" i="20"/>
  <c r="M133" i="20"/>
  <c r="M183" i="20"/>
  <c r="M32" i="20"/>
  <c r="M124" i="20"/>
  <c r="M233" i="20"/>
  <c r="M52" i="20"/>
  <c r="M145" i="20"/>
  <c r="M174" i="20"/>
  <c r="M50" i="20"/>
  <c r="M28" i="20"/>
  <c r="M177" i="20"/>
  <c r="M31" i="20"/>
  <c r="M120" i="20"/>
  <c r="M87" i="20"/>
  <c r="M296" i="20"/>
  <c r="M289" i="20"/>
  <c r="M9" i="20"/>
  <c r="M287" i="20"/>
  <c r="M201" i="20"/>
  <c r="M116" i="20"/>
  <c r="M257" i="20"/>
  <c r="M102" i="20"/>
  <c r="M247" i="20"/>
  <c r="M63" i="20"/>
  <c r="M194" i="20"/>
  <c r="O18" i="18"/>
  <c r="N29" i="18"/>
  <c r="O29" i="18"/>
  <c r="O66" i="18"/>
  <c r="O120" i="18"/>
  <c r="O149" i="18"/>
  <c r="N189" i="18"/>
  <c r="O189" i="18"/>
  <c r="O230" i="18"/>
  <c r="Q230" i="18" s="1"/>
  <c r="N230" i="18"/>
  <c r="O54" i="18"/>
  <c r="N54" i="18"/>
  <c r="Q54" i="18" s="1"/>
  <c r="N36" i="18"/>
  <c r="O36" i="18"/>
  <c r="N75" i="18"/>
  <c r="O75" i="18"/>
  <c r="N145" i="18"/>
  <c r="O145" i="18"/>
  <c r="O181" i="18"/>
  <c r="O224" i="18"/>
  <c r="N229" i="18"/>
  <c r="O229" i="18"/>
  <c r="N245" i="18"/>
  <c r="O245" i="18"/>
  <c r="Q245" i="18" s="1"/>
  <c r="O214" i="18"/>
  <c r="N214" i="18"/>
  <c r="O38" i="18"/>
  <c r="N38" i="18"/>
  <c r="O12" i="18"/>
  <c r="N16" i="18"/>
  <c r="O16" i="18"/>
  <c r="N21" i="18"/>
  <c r="O21" i="18"/>
  <c r="O28" i="18"/>
  <c r="N48" i="18"/>
  <c r="O48" i="18"/>
  <c r="O53" i="18"/>
  <c r="O84" i="18"/>
  <c r="O141" i="18"/>
  <c r="N155" i="18"/>
  <c r="Q155" i="18" s="1"/>
  <c r="O155" i="18"/>
  <c r="O162" i="18"/>
  <c r="N162" i="18"/>
  <c r="O210" i="18"/>
  <c r="O220" i="18"/>
  <c r="O182" i="18"/>
  <c r="N182" i="18"/>
  <c r="O62" i="18"/>
  <c r="N62" i="18"/>
  <c r="Q62" i="18" s="1"/>
  <c r="O34" i="18"/>
  <c r="N39" i="18"/>
  <c r="O39" i="18"/>
  <c r="O44" i="18"/>
  <c r="N59" i="18"/>
  <c r="O59" i="18"/>
  <c r="Q59" i="18" s="1"/>
  <c r="N64" i="18"/>
  <c r="O64" i="18"/>
  <c r="O71" i="18"/>
  <c r="O79" i="18"/>
  <c r="O86" i="18"/>
  <c r="N86" i="18"/>
  <c r="N91" i="18"/>
  <c r="O91" i="18"/>
  <c r="Q91" i="18" s="1"/>
  <c r="O96" i="18"/>
  <c r="O104" i="18"/>
  <c r="O135" i="18"/>
  <c r="O173" i="18"/>
  <c r="O198" i="18"/>
  <c r="N198" i="18"/>
  <c r="O221" i="18"/>
  <c r="N227" i="18"/>
  <c r="Q227" i="18" s="1"/>
  <c r="O227" i="18"/>
  <c r="O232" i="18"/>
  <c r="O237" i="18"/>
  <c r="N243" i="18"/>
  <c r="O243" i="18"/>
  <c r="O238" i="18"/>
  <c r="O174" i="18"/>
  <c r="N174" i="18"/>
  <c r="Q174" i="18" s="1"/>
  <c r="N57" i="18"/>
  <c r="O57" i="18"/>
  <c r="N25" i="18"/>
  <c r="O25" i="18"/>
  <c r="N35" i="18"/>
  <c r="O35" i="18"/>
  <c r="O40" i="18"/>
  <c r="N45" i="18"/>
  <c r="O45" i="18"/>
  <c r="O55" i="18"/>
  <c r="N60" i="18"/>
  <c r="O60" i="18"/>
  <c r="O74" i="18"/>
  <c r="N74" i="18"/>
  <c r="N80" i="18"/>
  <c r="O80" i="18"/>
  <c r="Q80" i="18" s="1"/>
  <c r="O87" i="18"/>
  <c r="O92" i="18"/>
  <c r="O98" i="18"/>
  <c r="O106" i="18"/>
  <c r="N106" i="18"/>
  <c r="O178" i="18"/>
  <c r="O200" i="18"/>
  <c r="O213" i="18"/>
  <c r="O223" i="18"/>
  <c r="O228" i="18"/>
  <c r="O234" i="18"/>
  <c r="O239" i="18"/>
  <c r="O244" i="18"/>
  <c r="O222" i="18"/>
  <c r="N222" i="18"/>
  <c r="Q222" i="18" s="1"/>
  <c r="O126" i="18"/>
  <c r="Q126" i="18" s="1"/>
  <c r="N126" i="18"/>
  <c r="N49" i="18"/>
  <c r="O49" i="18"/>
  <c r="O10" i="18"/>
  <c r="N10" i="18"/>
  <c r="O14" i="18"/>
  <c r="N14" i="18"/>
  <c r="Q14" i="18" s="1"/>
  <c r="N19" i="18"/>
  <c r="Q19" i="18" s="1"/>
  <c r="O19" i="18"/>
  <c r="O26" i="18"/>
  <c r="N51" i="18"/>
  <c r="O51" i="18"/>
  <c r="O93" i="18"/>
  <c r="O114" i="18"/>
  <c r="O122" i="18"/>
  <c r="N122" i="18"/>
  <c r="O130" i="18"/>
  <c r="N151" i="18"/>
  <c r="O151" i="18"/>
  <c r="O158" i="18"/>
  <c r="N158" i="18"/>
  <c r="O195" i="18"/>
  <c r="O202" i="18"/>
  <c r="N217" i="18"/>
  <c r="O217" i="18"/>
  <c r="O118" i="18"/>
  <c r="N118" i="18"/>
  <c r="O46" i="18"/>
  <c r="N46" i="18"/>
  <c r="Q46" i="18" s="1"/>
  <c r="O8" i="18"/>
  <c r="N8" i="18"/>
  <c r="Q8" i="18" s="1"/>
  <c r="O13" i="18"/>
  <c r="O72" i="18"/>
  <c r="O128" i="18"/>
  <c r="N165" i="18"/>
  <c r="O165" i="18"/>
  <c r="O42" i="18"/>
  <c r="O61" i="18"/>
  <c r="O82" i="18"/>
  <c r="O99" i="18"/>
  <c r="N235" i="18"/>
  <c r="O235" i="18"/>
  <c r="N15" i="18"/>
  <c r="O15" i="18"/>
  <c r="N27" i="18"/>
  <c r="O27" i="18"/>
  <c r="Q27" i="18" s="1"/>
  <c r="N47" i="18"/>
  <c r="O47" i="18"/>
  <c r="N69" i="18"/>
  <c r="O69" i="18"/>
  <c r="O205" i="18"/>
  <c r="O206" i="18"/>
  <c r="N206" i="18"/>
  <c r="Q206" i="18" s="1"/>
  <c r="O102" i="18"/>
  <c r="N102" i="18"/>
  <c r="O30" i="18"/>
  <c r="N30" i="18"/>
  <c r="O50" i="18"/>
  <c r="N50" i="18"/>
  <c r="N112" i="18"/>
  <c r="O112" i="18"/>
  <c r="O143" i="18"/>
  <c r="O157" i="18"/>
  <c r="O212" i="18"/>
  <c r="O166" i="18"/>
  <c r="Q166" i="18" s="1"/>
  <c r="N166" i="18"/>
  <c r="N11" i="18"/>
  <c r="O11" i="18"/>
  <c r="N20" i="18"/>
  <c r="Q20" i="18" s="1"/>
  <c r="O20" i="18"/>
  <c r="N52" i="18"/>
  <c r="O52" i="18"/>
  <c r="O108" i="18"/>
  <c r="N139" i="18"/>
  <c r="O139" i="18"/>
  <c r="Q139" i="18" s="1"/>
  <c r="O170" i="18"/>
  <c r="O196" i="18"/>
  <c r="O218" i="18"/>
  <c r="O32" i="18"/>
  <c r="N37" i="18"/>
  <c r="O37" i="18"/>
  <c r="N43" i="18"/>
  <c r="O43" i="18"/>
  <c r="Q43" i="18" s="1"/>
  <c r="O58" i="18"/>
  <c r="O77" i="18"/>
  <c r="O90" i="18"/>
  <c r="N90" i="18"/>
  <c r="O95" i="18"/>
  <c r="O100" i="18"/>
  <c r="O116" i="18"/>
  <c r="O124" i="18"/>
  <c r="O132" i="18"/>
  <c r="N147" i="18"/>
  <c r="O147" i="18"/>
  <c r="N161" i="18"/>
  <c r="O161" i="18"/>
  <c r="O186" i="18"/>
  <c r="N197" i="18"/>
  <c r="Q197" i="18" s="1"/>
  <c r="O197" i="18"/>
  <c r="O226" i="18"/>
  <c r="O231" i="18"/>
  <c r="O236" i="18"/>
  <c r="O242" i="18"/>
  <c r="O246" i="18"/>
  <c r="N246" i="18"/>
  <c r="O190" i="18"/>
  <c r="N190" i="18"/>
  <c r="Q190" i="18" s="1"/>
  <c r="O94" i="18"/>
  <c r="N94" i="18"/>
  <c r="O22" i="18"/>
  <c r="N22" i="18"/>
  <c r="O31" i="18"/>
  <c r="O56" i="18"/>
  <c r="N67" i="18"/>
  <c r="Q67" i="18" s="1"/>
  <c r="O67" i="18"/>
  <c r="O88" i="18"/>
  <c r="N169" i="18"/>
  <c r="O169" i="18"/>
  <c r="O216" i="18"/>
  <c r="N240" i="18"/>
  <c r="O240" i="18"/>
  <c r="O110" i="18"/>
  <c r="Q110" i="18" s="1"/>
  <c r="N110" i="18"/>
  <c r="M9" i="19"/>
  <c r="M131" i="18"/>
  <c r="Q22" i="18"/>
  <c r="Q243" i="18"/>
  <c r="Q11" i="18"/>
  <c r="L392" i="10"/>
  <c r="L40" i="10"/>
  <c r="L183" i="10"/>
  <c r="L367" i="10"/>
  <c r="L431" i="10"/>
  <c r="L314" i="10"/>
  <c r="L378" i="10"/>
  <c r="L426" i="10"/>
  <c r="L442" i="10"/>
  <c r="L458" i="10"/>
  <c r="L474" i="10"/>
  <c r="L296" i="10"/>
  <c r="L122" i="10"/>
  <c r="L138" i="10"/>
  <c r="L154" i="10"/>
  <c r="L170" i="10"/>
  <c r="L186" i="10"/>
  <c r="L202" i="10"/>
  <c r="L218" i="10"/>
  <c r="L234" i="10"/>
  <c r="L250" i="10"/>
  <c r="L266" i="10"/>
  <c r="L282" i="10"/>
  <c r="L298" i="10"/>
  <c r="L330" i="10"/>
  <c r="L346" i="10"/>
  <c r="L362" i="10"/>
  <c r="L394" i="10"/>
  <c r="L410" i="10"/>
  <c r="L490" i="10"/>
  <c r="L127" i="10"/>
  <c r="L24" i="10"/>
  <c r="L455" i="10"/>
  <c r="L88" i="10"/>
  <c r="L48" i="10"/>
  <c r="L176" i="10"/>
  <c r="L320" i="10"/>
  <c r="L439" i="10"/>
  <c r="L72" i="10"/>
  <c r="L207" i="10"/>
  <c r="L271" i="10"/>
  <c r="L248" i="10"/>
  <c r="L71" i="10"/>
  <c r="L375" i="10"/>
  <c r="L423" i="10"/>
  <c r="L264" i="10"/>
  <c r="L39" i="10"/>
  <c r="L335" i="10"/>
  <c r="L399" i="10"/>
  <c r="L184" i="10"/>
  <c r="L167" i="10"/>
  <c r="L231" i="10"/>
  <c r="L295" i="10"/>
  <c r="Q69" i="18"/>
  <c r="L31" i="10"/>
  <c r="L95" i="10"/>
  <c r="L159" i="10"/>
  <c r="L223" i="10"/>
  <c r="L287" i="10"/>
  <c r="L351" i="10"/>
  <c r="L495" i="10"/>
  <c r="L200" i="10"/>
  <c r="L103" i="10"/>
  <c r="L191" i="10"/>
  <c r="L255" i="10"/>
  <c r="L319" i="10"/>
  <c r="L383" i="10"/>
  <c r="L343" i="10"/>
  <c r="L407" i="10"/>
  <c r="L288" i="10"/>
  <c r="Q16" i="18"/>
  <c r="L47" i="10"/>
  <c r="L111" i="10"/>
  <c r="L179" i="10"/>
  <c r="L243" i="10"/>
  <c r="L28" i="10"/>
  <c r="L92" i="10"/>
  <c r="L156" i="10"/>
  <c r="L220" i="10"/>
  <c r="L492" i="10"/>
  <c r="L194" i="10"/>
  <c r="L210" i="10"/>
  <c r="L226" i="10"/>
  <c r="L258" i="10"/>
  <c r="L274" i="10"/>
  <c r="L290" i="10"/>
  <c r="L322" i="10"/>
  <c r="L338" i="10"/>
  <c r="L354" i="10"/>
  <c r="L386" i="10"/>
  <c r="L402" i="10"/>
  <c r="L418" i="10"/>
  <c r="L450" i="10"/>
  <c r="L466" i="10"/>
  <c r="L482" i="10"/>
  <c r="M267" i="20"/>
  <c r="Q29" i="18"/>
  <c r="L18" i="10"/>
  <c r="L34" i="10"/>
  <c r="L66" i="10"/>
  <c r="L82" i="10"/>
  <c r="L98" i="10"/>
  <c r="L130" i="10"/>
  <c r="L146" i="10"/>
  <c r="L162" i="10"/>
  <c r="Q36" i="18"/>
  <c r="L55" i="10"/>
  <c r="L104" i="10"/>
  <c r="M8" i="19"/>
  <c r="Q229" i="18"/>
  <c r="Q37" i="18"/>
  <c r="Q151" i="18"/>
  <c r="L64" i="10"/>
  <c r="L128" i="10"/>
  <c r="L397" i="10"/>
  <c r="L493" i="10"/>
  <c r="Q39" i="18"/>
  <c r="Q60" i="18"/>
  <c r="Q147" i="18"/>
  <c r="L240" i="10"/>
  <c r="Q165" i="18"/>
  <c r="Q75" i="18"/>
  <c r="Q48" i="18"/>
  <c r="L203" i="10"/>
  <c r="L247" i="10"/>
  <c r="L311" i="10"/>
  <c r="L101" i="10"/>
  <c r="J290" i="18"/>
  <c r="M290" i="18" s="1"/>
  <c r="J170" i="18"/>
  <c r="J130" i="18"/>
  <c r="J18" i="18"/>
  <c r="J50" i="18"/>
  <c r="M50" i="18" s="1"/>
  <c r="J218" i="18"/>
  <c r="J306" i="18"/>
  <c r="J266" i="18"/>
  <c r="J226" i="18"/>
  <c r="J178" i="18"/>
  <c r="J90" i="18"/>
  <c r="J42" i="18"/>
  <c r="Q35" i="18"/>
  <c r="Q51" i="18"/>
  <c r="Q86" i="18"/>
  <c r="Q235" i="18"/>
  <c r="Q38" i="18"/>
  <c r="J312" i="18"/>
  <c r="J304" i="18"/>
  <c r="J296" i="18"/>
  <c r="J288" i="18"/>
  <c r="J280" i="18"/>
  <c r="J272" i="18"/>
  <c r="J264" i="18"/>
  <c r="J256" i="18"/>
  <c r="J232" i="18"/>
  <c r="N232" i="18" s="1"/>
  <c r="J224" i="18"/>
  <c r="J192" i="18"/>
  <c r="J168" i="18"/>
  <c r="M168" i="18" s="1"/>
  <c r="J160" i="18"/>
  <c r="J128" i="18"/>
  <c r="J120" i="18"/>
  <c r="N120" i="18" s="1"/>
  <c r="J104" i="18"/>
  <c r="M104" i="18" s="1"/>
  <c r="J96" i="18"/>
  <c r="J88" i="18"/>
  <c r="N88" i="18" s="1"/>
  <c r="J64" i="18"/>
  <c r="J56" i="18"/>
  <c r="N56" i="18" s="1"/>
  <c r="Q56" i="18" s="1"/>
  <c r="J40" i="18"/>
  <c r="N40" i="18" s="1"/>
  <c r="Q40" i="18" s="1"/>
  <c r="J32" i="18"/>
  <c r="J250" i="18"/>
  <c r="J194" i="18"/>
  <c r="M194" i="18" s="1"/>
  <c r="J98" i="18"/>
  <c r="N98" i="18" s="1"/>
  <c r="J58" i="18"/>
  <c r="P10" i="18"/>
  <c r="Q240" i="18"/>
  <c r="Q102" i="18"/>
  <c r="Q30" i="18"/>
  <c r="J311" i="18"/>
  <c r="M311" i="18" s="1"/>
  <c r="J303" i="18"/>
  <c r="J295" i="18"/>
  <c r="J287" i="18"/>
  <c r="J279" i="18"/>
  <c r="J271" i="18"/>
  <c r="J263" i="18"/>
  <c r="J255" i="18"/>
  <c r="J247" i="18"/>
  <c r="J239" i="18"/>
  <c r="N239" i="18" s="1"/>
  <c r="J231" i="18"/>
  <c r="J223" i="18"/>
  <c r="J215" i="18"/>
  <c r="J199" i="18"/>
  <c r="J191" i="18"/>
  <c r="L191" i="18" s="1"/>
  <c r="J183" i="18"/>
  <c r="M183" i="18" s="1"/>
  <c r="J143" i="18"/>
  <c r="N143" i="18" s="1"/>
  <c r="J135" i="18"/>
  <c r="N135" i="18" s="1"/>
  <c r="J127" i="18"/>
  <c r="M127" i="18" s="1"/>
  <c r="J119" i="18"/>
  <c r="J111" i="18"/>
  <c r="J103" i="18"/>
  <c r="M103" i="18" s="1"/>
  <c r="J87" i="18"/>
  <c r="J79" i="18"/>
  <c r="J71" i="18"/>
  <c r="J63" i="18"/>
  <c r="J55" i="18"/>
  <c r="J47" i="18"/>
  <c r="M47" i="18" s="1"/>
  <c r="J31" i="18"/>
  <c r="N31" i="18" s="1"/>
  <c r="J23" i="18"/>
  <c r="M23" i="18" s="1"/>
  <c r="J15" i="18"/>
  <c r="J282" i="18"/>
  <c r="M282" i="18" s="1"/>
  <c r="Q94" i="18"/>
  <c r="J310" i="18"/>
  <c r="J302" i="18"/>
  <c r="J294" i="18"/>
  <c r="J278" i="18"/>
  <c r="J270" i="18"/>
  <c r="J238" i="18"/>
  <c r="J274" i="18"/>
  <c r="M274" i="18" s="1"/>
  <c r="J234" i="18"/>
  <c r="N234" i="18" s="1"/>
  <c r="J186" i="18"/>
  <c r="N186" i="18" s="1"/>
  <c r="J154" i="18"/>
  <c r="M154" i="18" s="1"/>
  <c r="J106" i="18"/>
  <c r="Q158" i="18"/>
  <c r="Q198" i="18"/>
  <c r="Q182" i="18"/>
  <c r="J10" i="18"/>
  <c r="J309" i="18"/>
  <c r="J301" i="18"/>
  <c r="J285" i="18"/>
  <c r="M285" i="18" s="1"/>
  <c r="J277" i="18"/>
  <c r="M277" i="18" s="1"/>
  <c r="J269" i="18"/>
  <c r="J253" i="18"/>
  <c r="J237" i="18"/>
  <c r="J221" i="18"/>
  <c r="J213" i="18"/>
  <c r="N213" i="18" s="1"/>
  <c r="J205" i="18"/>
  <c r="M205" i="18" s="1"/>
  <c r="J189" i="18"/>
  <c r="J181" i="18"/>
  <c r="J173" i="18"/>
  <c r="M173" i="18" s="1"/>
  <c r="J157" i="18"/>
  <c r="N157" i="18" s="1"/>
  <c r="J149" i="18"/>
  <c r="M149" i="18" s="1"/>
  <c r="J141" i="18"/>
  <c r="L141" i="18" s="1"/>
  <c r="J109" i="18"/>
  <c r="J93" i="18"/>
  <c r="J85" i="18"/>
  <c r="J77" i="18"/>
  <c r="J61" i="18"/>
  <c r="N61" i="18" s="1"/>
  <c r="J53" i="18"/>
  <c r="M53" i="18" s="1"/>
  <c r="J45" i="18"/>
  <c r="J21" i="18"/>
  <c r="J13" i="18"/>
  <c r="M13" i="18" s="1"/>
  <c r="J298" i="18"/>
  <c r="J242" i="18"/>
  <c r="J210" i="18"/>
  <c r="N210" i="18" s="1"/>
  <c r="J162" i="18"/>
  <c r="J114" i="18"/>
  <c r="N114" i="18" s="1"/>
  <c r="J82" i="18"/>
  <c r="L82" i="18" s="1"/>
  <c r="J34" i="18"/>
  <c r="N34" i="18" s="1"/>
  <c r="J122" i="18"/>
  <c r="J292" i="18"/>
  <c r="J284" i="18"/>
  <c r="J268" i="18"/>
  <c r="J260" i="18"/>
  <c r="J252" i="18"/>
  <c r="M252" i="18" s="1"/>
  <c r="J244" i="18"/>
  <c r="M244" i="18" s="1"/>
  <c r="J236" i="18"/>
  <c r="J228" i="18"/>
  <c r="L228" i="18" s="1"/>
  <c r="J220" i="18"/>
  <c r="N220" i="18" s="1"/>
  <c r="J196" i="18"/>
  <c r="M196" i="18" s="1"/>
  <c r="J188" i="18"/>
  <c r="J180" i="18"/>
  <c r="J156" i="18"/>
  <c r="M156" i="18" s="1"/>
  <c r="J140" i="18"/>
  <c r="J132" i="18"/>
  <c r="J124" i="18"/>
  <c r="M124" i="18" s="1"/>
  <c r="J116" i="18"/>
  <c r="J108" i="18"/>
  <c r="L108" i="18" s="1"/>
  <c r="J100" i="18"/>
  <c r="N100" i="18" s="1"/>
  <c r="J92" i="18"/>
  <c r="M92" i="18" s="1"/>
  <c r="J84" i="18"/>
  <c r="N84" i="18" s="1"/>
  <c r="J76" i="18"/>
  <c r="M76" i="18" s="1"/>
  <c r="J52" i="18"/>
  <c r="J44" i="18"/>
  <c r="J28" i="18"/>
  <c r="J12" i="18"/>
  <c r="L12" i="18" s="1"/>
  <c r="Q118" i="18"/>
  <c r="J258" i="18"/>
  <c r="J202" i="18"/>
  <c r="J26" i="18"/>
  <c r="N26" i="18" s="1"/>
  <c r="L211" i="10"/>
  <c r="L275" i="10"/>
  <c r="L467" i="10"/>
  <c r="L232" i="10"/>
  <c r="L252" i="10"/>
  <c r="L424" i="10"/>
  <c r="L476" i="10"/>
  <c r="L387" i="10"/>
  <c r="L280" i="10"/>
  <c r="L87" i="10"/>
  <c r="L415" i="10"/>
  <c r="L163" i="10"/>
  <c r="L227" i="10"/>
  <c r="L291" i="10"/>
  <c r="L355" i="10"/>
  <c r="L419" i="10"/>
  <c r="L76" i="10"/>
  <c r="L120" i="10"/>
  <c r="L140" i="10"/>
  <c r="L204" i="10"/>
  <c r="L268" i="10"/>
  <c r="L332" i="10"/>
  <c r="L396" i="10"/>
  <c r="T8" i="20"/>
  <c r="L19" i="10"/>
  <c r="L83" i="10"/>
  <c r="L147" i="10"/>
  <c r="L267" i="10"/>
  <c r="L331" i="10"/>
  <c r="L395" i="10"/>
  <c r="L32" i="10"/>
  <c r="L52" i="10"/>
  <c r="L96" i="10"/>
  <c r="L116" i="10"/>
  <c r="L224" i="10"/>
  <c r="L244" i="10"/>
  <c r="L308" i="10"/>
  <c r="L352" i="10"/>
  <c r="L372" i="10"/>
  <c r="L436" i="10"/>
  <c r="L21" i="10"/>
  <c r="L37" i="10"/>
  <c r="L53" i="10"/>
  <c r="L69" i="10"/>
  <c r="L85" i="10"/>
  <c r="L117" i="10"/>
  <c r="L133" i="10"/>
  <c r="L165" i="10"/>
  <c r="L181" i="10"/>
  <c r="L197" i="10"/>
  <c r="L213" i="10"/>
  <c r="L229" i="10"/>
  <c r="L245" i="10"/>
  <c r="L261" i="10"/>
  <c r="L277" i="10"/>
  <c r="L293" i="10"/>
  <c r="L309" i="10"/>
  <c r="L325" i="10"/>
  <c r="L341" i="10"/>
  <c r="L357" i="10"/>
  <c r="L373" i="10"/>
  <c r="L389" i="10"/>
  <c r="L405" i="10"/>
  <c r="L421" i="10"/>
  <c r="L437" i="10"/>
  <c r="L453" i="10"/>
  <c r="L469" i="10"/>
  <c r="L485" i="10"/>
  <c r="L27" i="10"/>
  <c r="L91" i="10"/>
  <c r="L155" i="10"/>
  <c r="L463" i="10"/>
  <c r="L56" i="10"/>
  <c r="L312" i="10"/>
  <c r="L376" i="10"/>
  <c r="L440" i="10"/>
  <c r="L468" i="10"/>
  <c r="L22" i="10"/>
  <c r="L38" i="10"/>
  <c r="L54" i="10"/>
  <c r="L70" i="10"/>
  <c r="L86" i="10"/>
  <c r="L102" i="10"/>
  <c r="L118" i="10"/>
  <c r="L134" i="10"/>
  <c r="L150" i="10"/>
  <c r="L166" i="10"/>
  <c r="L182" i="10"/>
  <c r="L198" i="10"/>
  <c r="L214" i="10"/>
  <c r="L230" i="10"/>
  <c r="L246" i="10"/>
  <c r="L262" i="10"/>
  <c r="L278" i="10"/>
  <c r="L294" i="10"/>
  <c r="L310" i="10"/>
  <c r="L326" i="10"/>
  <c r="L342" i="10"/>
  <c r="L358" i="10"/>
  <c r="L374" i="10"/>
  <c r="L390" i="10"/>
  <c r="L406" i="10"/>
  <c r="L422" i="10"/>
  <c r="L438" i="10"/>
  <c r="L454" i="10"/>
  <c r="L470" i="10"/>
  <c r="L486" i="10"/>
  <c r="L63" i="10"/>
  <c r="L339" i="10"/>
  <c r="L403" i="10"/>
  <c r="L60" i="10"/>
  <c r="L188" i="10"/>
  <c r="L360" i="10"/>
  <c r="L26" i="10"/>
  <c r="L42" i="10"/>
  <c r="L58" i="10"/>
  <c r="L74" i="10"/>
  <c r="L90" i="10"/>
  <c r="L106" i="10"/>
  <c r="L124" i="10"/>
  <c r="L472" i="10"/>
  <c r="M11" i="19"/>
  <c r="N14" i="19" s="1"/>
  <c r="L51" i="10"/>
  <c r="L115" i="10"/>
  <c r="L192" i="10"/>
  <c r="L384" i="10"/>
  <c r="L447" i="10"/>
  <c r="L44" i="10"/>
  <c r="L152" i="10"/>
  <c r="L172" i="10"/>
  <c r="L300" i="10"/>
  <c r="L344" i="10"/>
  <c r="L364" i="10"/>
  <c r="L408" i="10"/>
  <c r="L428" i="10"/>
  <c r="L452" i="10"/>
  <c r="L448" i="10"/>
  <c r="L23" i="10"/>
  <c r="L199" i="10"/>
  <c r="L263" i="10"/>
  <c r="L35" i="10"/>
  <c r="L99" i="10"/>
  <c r="L119" i="10"/>
  <c r="L187" i="10"/>
  <c r="L251" i="10"/>
  <c r="L315" i="10"/>
  <c r="L359" i="10"/>
  <c r="L379" i="10"/>
  <c r="L443" i="10"/>
  <c r="L483" i="10"/>
  <c r="L36" i="10"/>
  <c r="L80" i="10"/>
  <c r="L100" i="10"/>
  <c r="L144" i="10"/>
  <c r="L164" i="10"/>
  <c r="L208" i="10"/>
  <c r="L228" i="10"/>
  <c r="L272" i="10"/>
  <c r="L292" i="10"/>
  <c r="L336" i="10"/>
  <c r="L356" i="10"/>
  <c r="L400" i="10"/>
  <c r="L420" i="10"/>
  <c r="L25" i="10"/>
  <c r="L41" i="10"/>
  <c r="L57" i="10"/>
  <c r="L73" i="10"/>
  <c r="L89" i="10"/>
  <c r="L105" i="10"/>
  <c r="L121" i="10"/>
  <c r="L137" i="10"/>
  <c r="L153" i="10"/>
  <c r="L169" i="10"/>
  <c r="L185" i="10"/>
  <c r="L201" i="10"/>
  <c r="L217" i="10"/>
  <c r="L233" i="10"/>
  <c r="L249" i="10"/>
  <c r="L265" i="10"/>
  <c r="L281" i="10"/>
  <c r="L297" i="10"/>
  <c r="L313" i="10"/>
  <c r="L329" i="10"/>
  <c r="L345" i="10"/>
  <c r="L361" i="10"/>
  <c r="L377" i="10"/>
  <c r="L393" i="10"/>
  <c r="L409" i="10"/>
  <c r="L425" i="10"/>
  <c r="L441" i="10"/>
  <c r="L457" i="10"/>
  <c r="L473" i="10"/>
  <c r="L489" i="10"/>
  <c r="L488" i="10"/>
  <c r="L8" i="10"/>
  <c r="L43" i="10"/>
  <c r="L107" i="10"/>
  <c r="L168" i="10"/>
  <c r="R8" i="10"/>
  <c r="Q8" i="10"/>
  <c r="L135" i="10"/>
  <c r="L171" i="10"/>
  <c r="L215" i="10"/>
  <c r="L235" i="10"/>
  <c r="L279" i="10"/>
  <c r="L299" i="10"/>
  <c r="L363" i="10"/>
  <c r="L427" i="10"/>
  <c r="L451" i="10"/>
  <c r="L471" i="10"/>
  <c r="L487" i="10"/>
  <c r="L20" i="10"/>
  <c r="L84" i="10"/>
  <c r="L148" i="10"/>
  <c r="L212" i="10"/>
  <c r="L256" i="10"/>
  <c r="L276" i="10"/>
  <c r="L340" i="10"/>
  <c r="L404" i="10"/>
  <c r="L29" i="10"/>
  <c r="L45" i="10"/>
  <c r="L61" i="10"/>
  <c r="L77" i="10"/>
  <c r="L93" i="10"/>
  <c r="L109" i="10"/>
  <c r="L125" i="10"/>
  <c r="L141" i="10"/>
  <c r="L157" i="10"/>
  <c r="L173" i="10"/>
  <c r="L189" i="10"/>
  <c r="L205" i="10"/>
  <c r="L221" i="10"/>
  <c r="L237" i="10"/>
  <c r="L253" i="10"/>
  <c r="L269" i="10"/>
  <c r="L285" i="10"/>
  <c r="L301" i="10"/>
  <c r="L317" i="10"/>
  <c r="L333" i="10"/>
  <c r="L349" i="10"/>
  <c r="L365" i="10"/>
  <c r="L381" i="10"/>
  <c r="L413" i="10"/>
  <c r="L429" i="10"/>
  <c r="L445" i="10"/>
  <c r="L461" i="10"/>
  <c r="L477" i="10"/>
  <c r="S8" i="10"/>
  <c r="L464" i="10"/>
  <c r="L479" i="10"/>
  <c r="L139" i="10"/>
  <c r="L59" i="10"/>
  <c r="L123" i="10"/>
  <c r="L79" i="10"/>
  <c r="L175" i="10"/>
  <c r="L195" i="10"/>
  <c r="L239" i="10"/>
  <c r="L259" i="10"/>
  <c r="L303" i="10"/>
  <c r="L323" i="10"/>
  <c r="L108" i="10"/>
  <c r="L216" i="10"/>
  <c r="L236" i="10"/>
  <c r="L484" i="10"/>
  <c r="L30" i="10"/>
  <c r="L46" i="10"/>
  <c r="L62" i="10"/>
  <c r="L78" i="10"/>
  <c r="L94" i="10"/>
  <c r="L110" i="10"/>
  <c r="L126" i="10"/>
  <c r="L142" i="10"/>
  <c r="L158" i="10"/>
  <c r="L174" i="10"/>
  <c r="L190" i="10"/>
  <c r="L206" i="10"/>
  <c r="L222" i="10"/>
  <c r="L238" i="10"/>
  <c r="L254" i="10"/>
  <c r="L270" i="10"/>
  <c r="L286" i="10"/>
  <c r="L302" i="10"/>
  <c r="L318" i="10"/>
  <c r="L334" i="10"/>
  <c r="L350" i="10"/>
  <c r="L366" i="10"/>
  <c r="L382" i="10"/>
  <c r="L398" i="10"/>
  <c r="L414" i="10"/>
  <c r="L430" i="10"/>
  <c r="L446" i="10"/>
  <c r="L462" i="10"/>
  <c r="L478" i="10"/>
  <c r="L494" i="10"/>
  <c r="L75" i="10"/>
  <c r="L67" i="10"/>
  <c r="L131" i="10"/>
  <c r="L151" i="10"/>
  <c r="L219" i="10"/>
  <c r="L283" i="10"/>
  <c r="L327" i="10"/>
  <c r="L347" i="10"/>
  <c r="L391" i="10"/>
  <c r="L411" i="10"/>
  <c r="L459" i="10"/>
  <c r="L475" i="10"/>
  <c r="L491" i="10"/>
  <c r="L68" i="10"/>
  <c r="L112" i="10"/>
  <c r="L132" i="10"/>
  <c r="L196" i="10"/>
  <c r="L260" i="10"/>
  <c r="L304" i="10"/>
  <c r="L324" i="10"/>
  <c r="L368" i="10"/>
  <c r="L388" i="10"/>
  <c r="L432" i="10"/>
  <c r="L17" i="10"/>
  <c r="L33" i="10"/>
  <c r="L49" i="10"/>
  <c r="L65" i="10"/>
  <c r="L81" i="10"/>
  <c r="L97" i="10"/>
  <c r="L113" i="10"/>
  <c r="L129" i="10"/>
  <c r="L145" i="10"/>
  <c r="L161" i="10"/>
  <c r="L177" i="10"/>
  <c r="L193" i="10"/>
  <c r="L209" i="10"/>
  <c r="L225" i="10"/>
  <c r="L241" i="10"/>
  <c r="L257" i="10"/>
  <c r="L273" i="10"/>
  <c r="L289" i="10"/>
  <c r="L305" i="10"/>
  <c r="L321" i="10"/>
  <c r="L337" i="10"/>
  <c r="L353" i="10"/>
  <c r="L369" i="10"/>
  <c r="L385" i="10"/>
  <c r="L401" i="10"/>
  <c r="L417" i="10"/>
  <c r="L433" i="10"/>
  <c r="L449" i="10"/>
  <c r="L465" i="10"/>
  <c r="L481" i="10"/>
  <c r="L497" i="10"/>
  <c r="L50" i="10"/>
  <c r="L114" i="10"/>
  <c r="L178" i="10"/>
  <c r="L242" i="10"/>
  <c r="L306" i="10"/>
  <c r="L370" i="10"/>
  <c r="L434" i="10"/>
  <c r="L480" i="10"/>
  <c r="L496" i="10"/>
  <c r="L307" i="10"/>
  <c r="L371" i="10"/>
  <c r="L435" i="10"/>
  <c r="L136" i="10"/>
  <c r="L284" i="10"/>
  <c r="L348" i="10"/>
  <c r="L412" i="10"/>
  <c r="L460" i="10"/>
  <c r="L316" i="10"/>
  <c r="L380" i="10"/>
  <c r="L444" i="10"/>
  <c r="L456" i="10"/>
  <c r="L160" i="10"/>
  <c r="L180" i="10"/>
  <c r="L416" i="10"/>
  <c r="L149" i="10"/>
  <c r="H209" i="18"/>
  <c r="H177" i="18"/>
  <c r="H153" i="18"/>
  <c r="H137" i="18"/>
  <c r="H81" i="18"/>
  <c r="I241" i="18"/>
  <c r="P241" i="18" s="1"/>
  <c r="I201" i="18"/>
  <c r="P201" i="18" s="1"/>
  <c r="I113" i="18"/>
  <c r="P113" i="18" s="1"/>
  <c r="I105" i="18"/>
  <c r="P105" i="18" s="1"/>
  <c r="I97" i="18"/>
  <c r="P97" i="18" s="1"/>
  <c r="I17" i="18"/>
  <c r="P17" i="18" s="1"/>
  <c r="H33" i="18"/>
  <c r="H41" i="18"/>
  <c r="I73" i="18"/>
  <c r="P73" i="18" s="1"/>
  <c r="J105" i="18"/>
  <c r="J137" i="18"/>
  <c r="I145" i="18"/>
  <c r="P145" i="18" s="1"/>
  <c r="J153" i="18"/>
  <c r="M153" i="18" s="1"/>
  <c r="I161" i="18"/>
  <c r="P161" i="18" s="1"/>
  <c r="I169" i="18"/>
  <c r="P169" i="18" s="1"/>
  <c r="J177" i="18"/>
  <c r="J201" i="18"/>
  <c r="I217" i="18"/>
  <c r="P217" i="18" s="1"/>
  <c r="I25" i="18"/>
  <c r="P25" i="18" s="1"/>
  <c r="I49" i="18"/>
  <c r="P49" i="18" s="1"/>
  <c r="I57" i="18"/>
  <c r="P57" i="18" s="1"/>
  <c r="H201" i="18"/>
  <c r="I33" i="18"/>
  <c r="P33" i="18" s="1"/>
  <c r="I41" i="18"/>
  <c r="P41" i="18" s="1"/>
  <c r="H225" i="18"/>
  <c r="I225" i="18"/>
  <c r="P225" i="18" s="1"/>
  <c r="H185" i="18"/>
  <c r="H233" i="18"/>
  <c r="H17" i="18"/>
  <c r="H97" i="18"/>
  <c r="I185" i="18"/>
  <c r="P185" i="18" s="1"/>
  <c r="J209" i="18"/>
  <c r="I233" i="18"/>
  <c r="P233" i="18" s="1"/>
  <c r="H241" i="18"/>
  <c r="J24" i="18"/>
  <c r="I24" i="18"/>
  <c r="P24" i="18" s="1"/>
  <c r="H24" i="18"/>
  <c r="H23" i="18"/>
  <c r="H68" i="18"/>
  <c r="H76" i="18"/>
  <c r="H89" i="18"/>
  <c r="I101" i="18"/>
  <c r="P101" i="18" s="1"/>
  <c r="J117" i="18"/>
  <c r="M117" i="18" s="1"/>
  <c r="I133" i="18"/>
  <c r="P133" i="18" s="1"/>
  <c r="I23" i="18"/>
  <c r="P23" i="18" s="1"/>
  <c r="H63" i="18"/>
  <c r="I129" i="18"/>
  <c r="P129" i="18" s="1"/>
  <c r="H70" i="18"/>
  <c r="I72" i="18"/>
  <c r="P72" i="18" s="1"/>
  <c r="H78" i="18"/>
  <c r="I81" i="18"/>
  <c r="P81" i="18" s="1"/>
  <c r="J125" i="18"/>
  <c r="M125" i="18" s="1"/>
  <c r="J72" i="18"/>
  <c r="L72" i="18" s="1"/>
  <c r="J129" i="18"/>
  <c r="J193" i="18"/>
  <c r="I74" i="18"/>
  <c r="P74" i="18" s="1"/>
  <c r="I85" i="18"/>
  <c r="P85" i="18" s="1"/>
  <c r="J99" i="18"/>
  <c r="I117" i="18"/>
  <c r="P117" i="18" s="1"/>
  <c r="H65" i="18"/>
  <c r="J66" i="18"/>
  <c r="L66" i="18" s="1"/>
  <c r="H73" i="18"/>
  <c r="J74" i="18"/>
  <c r="J81" i="18"/>
  <c r="H83" i="18"/>
  <c r="J97" i="18"/>
  <c r="I121" i="18"/>
  <c r="P121" i="18" s="1"/>
  <c r="I134" i="18"/>
  <c r="P134" i="18" s="1"/>
  <c r="I68" i="18"/>
  <c r="P68" i="18" s="1"/>
  <c r="I76" i="18"/>
  <c r="P76" i="18" s="1"/>
  <c r="J83" i="18"/>
  <c r="H85" i="18"/>
  <c r="I89" i="18"/>
  <c r="P89" i="18" s="1"/>
  <c r="J95" i="18"/>
  <c r="N95" i="18" s="1"/>
  <c r="J113" i="18"/>
  <c r="I125" i="18"/>
  <c r="P125" i="18" s="1"/>
  <c r="I150" i="18"/>
  <c r="P150" i="18" s="1"/>
  <c r="J175" i="18"/>
  <c r="J204" i="18"/>
  <c r="I204" i="18"/>
  <c r="P204" i="18" s="1"/>
  <c r="H204" i="18"/>
  <c r="J208" i="18"/>
  <c r="I208" i="18"/>
  <c r="P208" i="18" s="1"/>
  <c r="H101" i="18"/>
  <c r="H105" i="18"/>
  <c r="H109" i="18"/>
  <c r="H113" i="18"/>
  <c r="H117" i="18"/>
  <c r="H121" i="18"/>
  <c r="H125" i="18"/>
  <c r="H129" i="18"/>
  <c r="H133" i="18"/>
  <c r="J138" i="18"/>
  <c r="I140" i="18"/>
  <c r="P140" i="18" s="1"/>
  <c r="I156" i="18"/>
  <c r="P156" i="18" s="1"/>
  <c r="I176" i="18"/>
  <c r="P176" i="18" s="1"/>
  <c r="H208" i="18"/>
  <c r="J136" i="18"/>
  <c r="J152" i="18"/>
  <c r="M152" i="18" s="1"/>
  <c r="I164" i="18"/>
  <c r="P164" i="18" s="1"/>
  <c r="J176" i="18"/>
  <c r="J134" i="18"/>
  <c r="J150" i="18"/>
  <c r="J164" i="18"/>
  <c r="M164" i="18" s="1"/>
  <c r="I184" i="18"/>
  <c r="P184" i="18" s="1"/>
  <c r="J148" i="18"/>
  <c r="J184" i="18"/>
  <c r="H103" i="18"/>
  <c r="H107" i="18"/>
  <c r="H111" i="18"/>
  <c r="H115" i="18"/>
  <c r="H119" i="18"/>
  <c r="H123" i="18"/>
  <c r="H127" i="18"/>
  <c r="H131" i="18"/>
  <c r="J146" i="18"/>
  <c r="J172" i="18"/>
  <c r="L172" i="18" s="1"/>
  <c r="I180" i="18"/>
  <c r="P180" i="18" s="1"/>
  <c r="I207" i="18"/>
  <c r="P207" i="18" s="1"/>
  <c r="H207" i="18"/>
  <c r="J207" i="18"/>
  <c r="I211" i="18"/>
  <c r="P211" i="18" s="1"/>
  <c r="H211" i="18"/>
  <c r="I219" i="18"/>
  <c r="P219" i="18" s="1"/>
  <c r="H219" i="18"/>
  <c r="J219" i="18"/>
  <c r="I163" i="18"/>
  <c r="P163" i="18" s="1"/>
  <c r="H164" i="18"/>
  <c r="I171" i="18"/>
  <c r="P171" i="18" s="1"/>
  <c r="H172" i="18"/>
  <c r="I179" i="18"/>
  <c r="P179" i="18" s="1"/>
  <c r="H180" i="18"/>
  <c r="I187" i="18"/>
  <c r="P187" i="18" s="1"/>
  <c r="H188" i="18"/>
  <c r="J195" i="18"/>
  <c r="N195" i="18" s="1"/>
  <c r="J212" i="18"/>
  <c r="N212" i="18" s="1"/>
  <c r="I212" i="18"/>
  <c r="P212" i="18" s="1"/>
  <c r="I215" i="18"/>
  <c r="P215" i="18" s="1"/>
  <c r="H215" i="18"/>
  <c r="J315" i="18"/>
  <c r="I315" i="18"/>
  <c r="P315" i="18" s="1"/>
  <c r="H315" i="18"/>
  <c r="J319" i="18"/>
  <c r="I319" i="18"/>
  <c r="P319" i="18" s="1"/>
  <c r="H319" i="18"/>
  <c r="I248" i="18"/>
  <c r="P248" i="18" s="1"/>
  <c r="H248" i="18"/>
  <c r="J248" i="18"/>
  <c r="H134" i="18"/>
  <c r="H138" i="18"/>
  <c r="H142" i="18"/>
  <c r="H146" i="18"/>
  <c r="H150" i="18"/>
  <c r="H154" i="18"/>
  <c r="H159" i="18"/>
  <c r="H167" i="18"/>
  <c r="H175" i="18"/>
  <c r="H183" i="18"/>
  <c r="H191" i="18"/>
  <c r="H192" i="18"/>
  <c r="H193" i="18"/>
  <c r="H194" i="18"/>
  <c r="I195" i="18"/>
  <c r="P195" i="18" s="1"/>
  <c r="J216" i="18"/>
  <c r="M216" i="18" s="1"/>
  <c r="I216" i="18"/>
  <c r="P216" i="18" s="1"/>
  <c r="I159" i="18"/>
  <c r="P159" i="18" s="1"/>
  <c r="H160" i="18"/>
  <c r="I167" i="18"/>
  <c r="P167" i="18" s="1"/>
  <c r="H168" i="18"/>
  <c r="I175" i="18"/>
  <c r="P175" i="18" s="1"/>
  <c r="H176" i="18"/>
  <c r="I183" i="18"/>
  <c r="P183" i="18" s="1"/>
  <c r="H184" i="18"/>
  <c r="I191" i="18"/>
  <c r="P191" i="18" s="1"/>
  <c r="I192" i="18"/>
  <c r="P192" i="18" s="1"/>
  <c r="I193" i="18"/>
  <c r="P193" i="18" s="1"/>
  <c r="I194" i="18"/>
  <c r="P194" i="18" s="1"/>
  <c r="I199" i="18"/>
  <c r="P199" i="18" s="1"/>
  <c r="H199" i="18"/>
  <c r="H136" i="18"/>
  <c r="H140" i="18"/>
  <c r="H144" i="18"/>
  <c r="H148" i="18"/>
  <c r="H152" i="18"/>
  <c r="H156" i="18"/>
  <c r="H163" i="18"/>
  <c r="H171" i="18"/>
  <c r="H179" i="18"/>
  <c r="H187" i="18"/>
  <c r="J200" i="18"/>
  <c r="N200" i="18" s="1"/>
  <c r="I200" i="18"/>
  <c r="P200" i="18" s="1"/>
  <c r="I203" i="18"/>
  <c r="P203" i="18" s="1"/>
  <c r="H203" i="18"/>
  <c r="I220" i="18"/>
  <c r="P220" i="18" s="1"/>
  <c r="I247" i="18"/>
  <c r="P247" i="18" s="1"/>
  <c r="H247" i="18"/>
  <c r="I249" i="18"/>
  <c r="P249" i="18" s="1"/>
  <c r="H249" i="18"/>
  <c r="I251" i="18"/>
  <c r="P251" i="18" s="1"/>
  <c r="H251" i="18"/>
  <c r="I253" i="18"/>
  <c r="P253" i="18" s="1"/>
  <c r="H253" i="18"/>
  <c r="I255" i="18"/>
  <c r="H255" i="18"/>
  <c r="I257" i="18"/>
  <c r="P257" i="18" s="1"/>
  <c r="H257" i="18"/>
  <c r="I259" i="18"/>
  <c r="P259" i="18" s="1"/>
  <c r="H259" i="18"/>
  <c r="I261" i="18"/>
  <c r="P261" i="18" s="1"/>
  <c r="H261" i="18"/>
  <c r="I263" i="18"/>
  <c r="P263" i="18" s="1"/>
  <c r="H263" i="18"/>
  <c r="I265" i="18"/>
  <c r="P265" i="18" s="1"/>
  <c r="H265" i="18"/>
  <c r="I267" i="18"/>
  <c r="P267" i="18" s="1"/>
  <c r="H267" i="18"/>
  <c r="I269" i="18"/>
  <c r="P269" i="18" s="1"/>
  <c r="H269" i="18"/>
  <c r="I271" i="18"/>
  <c r="P271" i="18" s="1"/>
  <c r="H271" i="18"/>
  <c r="I273" i="18"/>
  <c r="P273" i="18" s="1"/>
  <c r="H273" i="18"/>
  <c r="I275" i="18"/>
  <c r="P275" i="18" s="1"/>
  <c r="H275" i="18"/>
  <c r="I277" i="18"/>
  <c r="P277" i="18" s="1"/>
  <c r="H277" i="18"/>
  <c r="I279" i="18"/>
  <c r="P279" i="18" s="1"/>
  <c r="H279" i="18"/>
  <c r="I281" i="18"/>
  <c r="P281" i="18" s="1"/>
  <c r="H281" i="18"/>
  <c r="I283" i="18"/>
  <c r="P283" i="18" s="1"/>
  <c r="H283" i="18"/>
  <c r="I285" i="18"/>
  <c r="P285" i="18" s="1"/>
  <c r="H285" i="18"/>
  <c r="I287" i="18"/>
  <c r="P287" i="18" s="1"/>
  <c r="H287" i="18"/>
  <c r="I289" i="18"/>
  <c r="P289" i="18" s="1"/>
  <c r="H289" i="18"/>
  <c r="I291" i="18"/>
  <c r="P291" i="18" s="1"/>
  <c r="H291" i="18"/>
  <c r="I293" i="18"/>
  <c r="P293" i="18" s="1"/>
  <c r="H293" i="18"/>
  <c r="I295" i="18"/>
  <c r="P295" i="18" s="1"/>
  <c r="H295" i="18"/>
  <c r="I297" i="18"/>
  <c r="P297" i="18" s="1"/>
  <c r="H297" i="18"/>
  <c r="I299" i="18"/>
  <c r="P299" i="18" s="1"/>
  <c r="H299" i="18"/>
  <c r="I301" i="18"/>
  <c r="P301" i="18" s="1"/>
  <c r="H301" i="18"/>
  <c r="I303" i="18"/>
  <c r="P303" i="18" s="1"/>
  <c r="H303" i="18"/>
  <c r="I305" i="18"/>
  <c r="P305" i="18" s="1"/>
  <c r="H305" i="18"/>
  <c r="I307" i="18"/>
  <c r="P307" i="18" s="1"/>
  <c r="H307" i="18"/>
  <c r="I309" i="18"/>
  <c r="P309" i="18" s="1"/>
  <c r="H309" i="18"/>
  <c r="I311" i="18"/>
  <c r="P311" i="18" s="1"/>
  <c r="H311" i="18"/>
  <c r="J313" i="18"/>
  <c r="I313" i="18"/>
  <c r="P313" i="18" s="1"/>
  <c r="H313" i="18"/>
  <c r="J316" i="18"/>
  <c r="I316" i="18"/>
  <c r="P316" i="18" s="1"/>
  <c r="H316" i="18"/>
  <c r="J320" i="18"/>
  <c r="I320" i="18"/>
  <c r="P320" i="18" s="1"/>
  <c r="H320" i="18"/>
  <c r="J317" i="18"/>
  <c r="I317" i="18"/>
  <c r="P317" i="18" s="1"/>
  <c r="H317" i="18"/>
  <c r="J321" i="18"/>
  <c r="I321" i="18"/>
  <c r="P321" i="18" s="1"/>
  <c r="H321" i="18"/>
  <c r="J314" i="18"/>
  <c r="M314" i="18" s="1"/>
  <c r="I314" i="18"/>
  <c r="P314" i="18" s="1"/>
  <c r="H314" i="18"/>
  <c r="I250" i="18"/>
  <c r="P250" i="18" s="1"/>
  <c r="H250" i="18"/>
  <c r="I252" i="18"/>
  <c r="P252" i="18" s="1"/>
  <c r="H252" i="18"/>
  <c r="I254" i="18"/>
  <c r="H254" i="18"/>
  <c r="I256" i="18"/>
  <c r="P256" i="18" s="1"/>
  <c r="H256" i="18"/>
  <c r="I258" i="18"/>
  <c r="P258" i="18" s="1"/>
  <c r="H258" i="18"/>
  <c r="I260" i="18"/>
  <c r="P260" i="18" s="1"/>
  <c r="H260" i="18"/>
  <c r="I262" i="18"/>
  <c r="P262" i="18" s="1"/>
  <c r="H262" i="18"/>
  <c r="I264" i="18"/>
  <c r="P264" i="18" s="1"/>
  <c r="H264" i="18"/>
  <c r="I266" i="18"/>
  <c r="P266" i="18" s="1"/>
  <c r="H266" i="18"/>
  <c r="I268" i="18"/>
  <c r="P268" i="18" s="1"/>
  <c r="H268" i="18"/>
  <c r="I270" i="18"/>
  <c r="P270" i="18" s="1"/>
  <c r="H270" i="18"/>
  <c r="I272" i="18"/>
  <c r="P272" i="18" s="1"/>
  <c r="H272" i="18"/>
  <c r="I274" i="18"/>
  <c r="P274" i="18" s="1"/>
  <c r="H274" i="18"/>
  <c r="I276" i="18"/>
  <c r="P276" i="18" s="1"/>
  <c r="H276" i="18"/>
  <c r="I278" i="18"/>
  <c r="P278" i="18" s="1"/>
  <c r="H278" i="18"/>
  <c r="I280" i="18"/>
  <c r="P280" i="18" s="1"/>
  <c r="H280" i="18"/>
  <c r="I282" i="18"/>
  <c r="P282" i="18" s="1"/>
  <c r="H282" i="18"/>
  <c r="I284" i="18"/>
  <c r="P284" i="18" s="1"/>
  <c r="H284" i="18"/>
  <c r="I286" i="18"/>
  <c r="P286" i="18" s="1"/>
  <c r="H286" i="18"/>
  <c r="I288" i="18"/>
  <c r="P288" i="18" s="1"/>
  <c r="H288" i="18"/>
  <c r="I290" i="18"/>
  <c r="P290" i="18" s="1"/>
  <c r="H290" i="18"/>
  <c r="I292" i="18"/>
  <c r="P292" i="18" s="1"/>
  <c r="H292" i="18"/>
  <c r="I294" i="18"/>
  <c r="P294" i="18" s="1"/>
  <c r="H294" i="18"/>
  <c r="I296" i="18"/>
  <c r="P296" i="18" s="1"/>
  <c r="H296" i="18"/>
  <c r="I298" i="18"/>
  <c r="P298" i="18" s="1"/>
  <c r="H298" i="18"/>
  <c r="I300" i="18"/>
  <c r="P300" i="18" s="1"/>
  <c r="H300" i="18"/>
  <c r="I302" i="18"/>
  <c r="P302" i="18" s="1"/>
  <c r="H302" i="18"/>
  <c r="I304" i="18"/>
  <c r="P304" i="18" s="1"/>
  <c r="H304" i="18"/>
  <c r="I306" i="18"/>
  <c r="P306" i="18" s="1"/>
  <c r="H306" i="18"/>
  <c r="I308" i="18"/>
  <c r="P308" i="18" s="1"/>
  <c r="H308" i="18"/>
  <c r="I310" i="18"/>
  <c r="P310" i="18" s="1"/>
  <c r="H310" i="18"/>
  <c r="I312" i="18"/>
  <c r="P312" i="18" s="1"/>
  <c r="H312" i="18"/>
  <c r="J318" i="18"/>
  <c r="I318" i="18"/>
  <c r="P318" i="18" s="1"/>
  <c r="H318" i="18"/>
  <c r="J322" i="18"/>
  <c r="M322" i="18" s="1"/>
  <c r="I322" i="18"/>
  <c r="P322" i="18" s="1"/>
  <c r="H322" i="18"/>
  <c r="Q246" i="18" l="1"/>
  <c r="Q145" i="18"/>
  <c r="N108" i="18"/>
  <c r="Q112" i="18"/>
  <c r="Q13" i="20"/>
  <c r="N82" i="18"/>
  <c r="Q214" i="18"/>
  <c r="N304" i="18"/>
  <c r="Q304" i="18" s="1"/>
  <c r="O304" i="18"/>
  <c r="N288" i="18"/>
  <c r="O288" i="18"/>
  <c r="N256" i="18"/>
  <c r="O256" i="18"/>
  <c r="N289" i="18"/>
  <c r="O289" i="18"/>
  <c r="Q289" i="18" s="1"/>
  <c r="N265" i="18"/>
  <c r="O265" i="18"/>
  <c r="O138" i="18"/>
  <c r="N138" i="18"/>
  <c r="N188" i="18"/>
  <c r="O188" i="18"/>
  <c r="Q188" i="18" s="1"/>
  <c r="N111" i="18"/>
  <c r="O111" i="18"/>
  <c r="N97" i="18"/>
  <c r="Q97" i="18" s="1"/>
  <c r="O97" i="18"/>
  <c r="N320" i="18"/>
  <c r="O320" i="18"/>
  <c r="N187" i="18"/>
  <c r="O187" i="18"/>
  <c r="Q187" i="18" s="1"/>
  <c r="N140" i="18"/>
  <c r="O140" i="18"/>
  <c r="N184" i="18"/>
  <c r="Q184" i="18" s="1"/>
  <c r="O184" i="18"/>
  <c r="N175" i="18"/>
  <c r="O175" i="18"/>
  <c r="O134" i="18"/>
  <c r="N134" i="18"/>
  <c r="Q134" i="18" s="1"/>
  <c r="N219" i="18"/>
  <c r="O219" i="18"/>
  <c r="N107" i="18"/>
  <c r="Q107" i="18" s="1"/>
  <c r="O107" i="18"/>
  <c r="N105" i="18"/>
  <c r="O105" i="18"/>
  <c r="N24" i="18"/>
  <c r="O24" i="18"/>
  <c r="Q24" i="18" s="1"/>
  <c r="N17" i="18"/>
  <c r="O17" i="18"/>
  <c r="N177" i="18"/>
  <c r="Q177" i="18" s="1"/>
  <c r="O177" i="18"/>
  <c r="N242" i="18"/>
  <c r="Q242" i="18" s="1"/>
  <c r="N128" i="18"/>
  <c r="Q128" i="18" s="1"/>
  <c r="N173" i="18"/>
  <c r="N181" i="18"/>
  <c r="Q181" i="18" s="1"/>
  <c r="N312" i="18"/>
  <c r="Q312" i="18" s="1"/>
  <c r="O312" i="18"/>
  <c r="N296" i="18"/>
  <c r="O296" i="18"/>
  <c r="N272" i="18"/>
  <c r="O272" i="18"/>
  <c r="N264" i="18"/>
  <c r="O264" i="18"/>
  <c r="O314" i="18"/>
  <c r="Q314" i="18" s="1"/>
  <c r="N314" i="18"/>
  <c r="N305" i="18"/>
  <c r="O305" i="18"/>
  <c r="N273" i="18"/>
  <c r="O273" i="18"/>
  <c r="Q273" i="18" s="1"/>
  <c r="N249" i="18"/>
  <c r="O249" i="18"/>
  <c r="Q144" i="18"/>
  <c r="N144" i="18"/>
  <c r="O144" i="18"/>
  <c r="N183" i="18"/>
  <c r="O183" i="18"/>
  <c r="N315" i="18"/>
  <c r="Q315" i="18" s="1"/>
  <c r="O315" i="18"/>
  <c r="N73" i="18"/>
  <c r="O73" i="18"/>
  <c r="Q73" i="18" s="1"/>
  <c r="N63" i="18"/>
  <c r="O63" i="18"/>
  <c r="N201" i="18"/>
  <c r="O201" i="18"/>
  <c r="Q120" i="18"/>
  <c r="O302" i="18"/>
  <c r="N302" i="18"/>
  <c r="O278" i="18"/>
  <c r="N278" i="18"/>
  <c r="O270" i="18"/>
  <c r="N270" i="18"/>
  <c r="O262" i="18"/>
  <c r="Q262" i="18" s="1"/>
  <c r="N262" i="18"/>
  <c r="N311" i="18"/>
  <c r="O311" i="18"/>
  <c r="N303" i="18"/>
  <c r="O303" i="18"/>
  <c r="N295" i="18"/>
  <c r="Q295" i="18" s="1"/>
  <c r="O295" i="18"/>
  <c r="N287" i="18"/>
  <c r="O287" i="18"/>
  <c r="N279" i="18"/>
  <c r="O279" i="18"/>
  <c r="N271" i="18"/>
  <c r="O271" i="18"/>
  <c r="N263" i="18"/>
  <c r="Q263" i="18" s="1"/>
  <c r="O263" i="18"/>
  <c r="N247" i="18"/>
  <c r="O247" i="18"/>
  <c r="N179" i="18"/>
  <c r="O179" i="18"/>
  <c r="N136" i="18"/>
  <c r="Q136" i="18" s="1"/>
  <c r="O136" i="18"/>
  <c r="N167" i="18"/>
  <c r="O167" i="18"/>
  <c r="Q167" i="18" s="1"/>
  <c r="N180" i="18"/>
  <c r="O180" i="18"/>
  <c r="N103" i="18"/>
  <c r="O103" i="18"/>
  <c r="Q133" i="18"/>
  <c r="N133" i="18"/>
  <c r="O133" i="18"/>
  <c r="N101" i="18"/>
  <c r="Q101" i="18" s="1"/>
  <c r="O101" i="18"/>
  <c r="N65" i="18"/>
  <c r="Q65" i="18" s="1"/>
  <c r="O65" i="18"/>
  <c r="N233" i="18"/>
  <c r="O233" i="18"/>
  <c r="N209" i="18"/>
  <c r="O209" i="18"/>
  <c r="Q132" i="18"/>
  <c r="N132" i="18"/>
  <c r="N196" i="18"/>
  <c r="N238" i="18"/>
  <c r="Q238" i="18" s="1"/>
  <c r="N66" i="18"/>
  <c r="N281" i="18"/>
  <c r="Q281" i="18" s="1"/>
  <c r="O281" i="18"/>
  <c r="Q210" i="18"/>
  <c r="O322" i="18"/>
  <c r="N322" i="18"/>
  <c r="O286" i="18"/>
  <c r="N286" i="18"/>
  <c r="Q286" i="18" s="1"/>
  <c r="N321" i="18"/>
  <c r="O321" i="18"/>
  <c r="Q321" i="18" s="1"/>
  <c r="N171" i="18"/>
  <c r="Q171" i="18" s="1"/>
  <c r="O171" i="18"/>
  <c r="N199" i="18"/>
  <c r="O199" i="18"/>
  <c r="N176" i="18"/>
  <c r="O176" i="18"/>
  <c r="Q176" i="18" s="1"/>
  <c r="N159" i="18"/>
  <c r="O159" i="18"/>
  <c r="N248" i="18"/>
  <c r="O248" i="18"/>
  <c r="N215" i="18"/>
  <c r="O215" i="18"/>
  <c r="N211" i="18"/>
  <c r="O211" i="18"/>
  <c r="N131" i="18"/>
  <c r="O131" i="18"/>
  <c r="N129" i="18"/>
  <c r="O129" i="18"/>
  <c r="N185" i="18"/>
  <c r="O185" i="18"/>
  <c r="Q26" i="18"/>
  <c r="Q213" i="18"/>
  <c r="Q31" i="18"/>
  <c r="N170" i="18"/>
  <c r="Q170" i="18" s="1"/>
  <c r="N205" i="18"/>
  <c r="N72" i="18"/>
  <c r="N92" i="18"/>
  <c r="N53" i="18"/>
  <c r="N297" i="18"/>
  <c r="Q297" i="18" s="1"/>
  <c r="O297" i="18"/>
  <c r="Q77" i="18"/>
  <c r="N300" i="18"/>
  <c r="Q300" i="18" s="1"/>
  <c r="O300" i="18"/>
  <c r="N292" i="18"/>
  <c r="O292" i="18"/>
  <c r="N284" i="18"/>
  <c r="O284" i="18"/>
  <c r="Q284" i="18" s="1"/>
  <c r="N276" i="18"/>
  <c r="O276" i="18"/>
  <c r="Q276" i="18" s="1"/>
  <c r="N268" i="18"/>
  <c r="Q268" i="18" s="1"/>
  <c r="O268" i="18"/>
  <c r="N260" i="18"/>
  <c r="O260" i="18"/>
  <c r="N252" i="18"/>
  <c r="O252" i="18"/>
  <c r="Q252" i="18" s="1"/>
  <c r="N316" i="18"/>
  <c r="O316" i="18"/>
  <c r="Q316" i="18" s="1"/>
  <c r="N309" i="18"/>
  <c r="Q309" i="18" s="1"/>
  <c r="O309" i="18"/>
  <c r="N301" i="18"/>
  <c r="O301" i="18"/>
  <c r="N293" i="18"/>
  <c r="O293" i="18"/>
  <c r="Q293" i="18" s="1"/>
  <c r="N285" i="18"/>
  <c r="O285" i="18"/>
  <c r="Q285" i="18" s="1"/>
  <c r="N277" i="18"/>
  <c r="Q277" i="18" s="1"/>
  <c r="O277" i="18"/>
  <c r="N269" i="18"/>
  <c r="Q269" i="18" s="1"/>
  <c r="O269" i="18"/>
  <c r="N261" i="18"/>
  <c r="O261" i="18"/>
  <c r="Q261" i="18" s="1"/>
  <c r="N253" i="18"/>
  <c r="O253" i="18"/>
  <c r="Q253" i="18" s="1"/>
  <c r="N163" i="18"/>
  <c r="Q163" i="18" s="1"/>
  <c r="O163" i="18"/>
  <c r="O194" i="18"/>
  <c r="N194" i="18"/>
  <c r="O154" i="18"/>
  <c r="N154" i="18"/>
  <c r="Q154" i="18" s="1"/>
  <c r="N172" i="18"/>
  <c r="O172" i="18"/>
  <c r="N127" i="18"/>
  <c r="Q127" i="18" s="1"/>
  <c r="O127" i="18"/>
  <c r="N125" i="18"/>
  <c r="O125" i="18"/>
  <c r="Q95" i="18"/>
  <c r="O78" i="18"/>
  <c r="Q78" i="18" s="1"/>
  <c r="N78" i="18"/>
  <c r="N241" i="18"/>
  <c r="O241" i="18"/>
  <c r="Q84" i="18"/>
  <c r="Q34" i="18"/>
  <c r="N236" i="18"/>
  <c r="Q236" i="18" s="1"/>
  <c r="N124" i="18"/>
  <c r="Q124" i="18" s="1"/>
  <c r="N42" i="18"/>
  <c r="Q42" i="18" s="1"/>
  <c r="N178" i="18"/>
  <c r="Q178" i="18" s="1"/>
  <c r="O310" i="18"/>
  <c r="Q310" i="18" s="1"/>
  <c r="N310" i="18"/>
  <c r="O294" i="18"/>
  <c r="N294" i="18"/>
  <c r="N308" i="18"/>
  <c r="O308" i="18"/>
  <c r="Q308" i="18" s="1"/>
  <c r="O318" i="18"/>
  <c r="N318" i="18"/>
  <c r="Q318" i="18" s="1"/>
  <c r="N203" i="18"/>
  <c r="Q203" i="18" s="1"/>
  <c r="O203" i="18"/>
  <c r="N156" i="18"/>
  <c r="Q156" i="18" s="1"/>
  <c r="O156" i="18"/>
  <c r="N168" i="18"/>
  <c r="O168" i="18"/>
  <c r="Q168" i="18" s="1"/>
  <c r="N193" i="18"/>
  <c r="O193" i="18"/>
  <c r="O150" i="18"/>
  <c r="Q150" i="18" s="1"/>
  <c r="N150" i="18"/>
  <c r="N319" i="18"/>
  <c r="O319" i="18"/>
  <c r="N123" i="18"/>
  <c r="O123" i="18"/>
  <c r="Q123" i="18" s="1"/>
  <c r="N208" i="18"/>
  <c r="O208" i="18"/>
  <c r="N121" i="18"/>
  <c r="Q121" i="18" s="1"/>
  <c r="O121" i="18"/>
  <c r="N204" i="18"/>
  <c r="Q204" i="18" s="1"/>
  <c r="O204" i="18"/>
  <c r="N83" i="18"/>
  <c r="O83" i="18"/>
  <c r="Q83" i="18" s="1"/>
  <c r="N89" i="18"/>
  <c r="O89" i="18"/>
  <c r="N225" i="18"/>
  <c r="Q225" i="18" s="1"/>
  <c r="O225" i="18"/>
  <c r="Q186" i="18"/>
  <c r="Q88" i="18"/>
  <c r="N13" i="18"/>
  <c r="Q13" i="18" s="1"/>
  <c r="N93" i="18"/>
  <c r="Q93" i="18" s="1"/>
  <c r="N228" i="18"/>
  <c r="N87" i="18"/>
  <c r="Q87" i="18" s="1"/>
  <c r="N55" i="18"/>
  <c r="Q55" i="18" s="1"/>
  <c r="N221" i="18"/>
  <c r="Q221" i="18" s="1"/>
  <c r="N104" i="18"/>
  <c r="N79" i="18"/>
  <c r="Q79" i="18" s="1"/>
  <c r="N44" i="18"/>
  <c r="Q44" i="18" s="1"/>
  <c r="N12" i="18"/>
  <c r="Q12" i="18" s="1"/>
  <c r="O298" i="18"/>
  <c r="Q298" i="18" s="1"/>
  <c r="N298" i="18"/>
  <c r="O274" i="18"/>
  <c r="Q274" i="18" s="1"/>
  <c r="N274" i="18"/>
  <c r="N317" i="18"/>
  <c r="O317" i="18"/>
  <c r="Q317" i="18" s="1"/>
  <c r="N299" i="18"/>
  <c r="O299" i="18"/>
  <c r="N267" i="18"/>
  <c r="Q267" i="18" s="1"/>
  <c r="O267" i="18"/>
  <c r="N117" i="18"/>
  <c r="Q117" i="18" s="1"/>
  <c r="O117" i="18"/>
  <c r="N81" i="18"/>
  <c r="O81" i="18"/>
  <c r="Q81" i="18" s="1"/>
  <c r="Q100" i="18"/>
  <c r="Q114" i="18"/>
  <c r="Q157" i="18"/>
  <c r="Q234" i="18"/>
  <c r="Q135" i="18"/>
  <c r="Q239" i="18"/>
  <c r="Q98" i="18"/>
  <c r="Q232" i="18"/>
  <c r="N216" i="18"/>
  <c r="Q216" i="18" s="1"/>
  <c r="N231" i="18"/>
  <c r="Q231" i="18" s="1"/>
  <c r="N116" i="18"/>
  <c r="Q116" i="18" s="1"/>
  <c r="N77" i="18"/>
  <c r="N32" i="18"/>
  <c r="Q32" i="18" s="1"/>
  <c r="N202" i="18"/>
  <c r="Q202" i="18" s="1"/>
  <c r="N130" i="18"/>
  <c r="Q130" i="18" s="1"/>
  <c r="N18" i="18"/>
  <c r="Q18" i="18" s="1"/>
  <c r="N280" i="18"/>
  <c r="O280" i="18"/>
  <c r="N257" i="18"/>
  <c r="Q257" i="18" s="1"/>
  <c r="O257" i="18"/>
  <c r="N109" i="18"/>
  <c r="Q109" i="18" s="1"/>
  <c r="O109" i="18"/>
  <c r="N23" i="18"/>
  <c r="O23" i="18"/>
  <c r="Q23" i="18" s="1"/>
  <c r="N153" i="18"/>
  <c r="O153" i="18"/>
  <c r="O306" i="18"/>
  <c r="N306" i="18"/>
  <c r="O290" i="18"/>
  <c r="Q290" i="18" s="1"/>
  <c r="N290" i="18"/>
  <c r="O282" i="18"/>
  <c r="N282" i="18"/>
  <c r="Q282" i="18" s="1"/>
  <c r="O266" i="18"/>
  <c r="N266" i="18"/>
  <c r="O258" i="18"/>
  <c r="N258" i="18"/>
  <c r="O250" i="18"/>
  <c r="Q250" i="18" s="1"/>
  <c r="N250" i="18"/>
  <c r="N307" i="18"/>
  <c r="O307" i="18"/>
  <c r="Q307" i="18" s="1"/>
  <c r="N291" i="18"/>
  <c r="O291" i="18"/>
  <c r="N283" i="18"/>
  <c r="O283" i="18"/>
  <c r="N275" i="18"/>
  <c r="O275" i="18"/>
  <c r="N259" i="18"/>
  <c r="O259" i="18"/>
  <c r="Q259" i="18" s="1"/>
  <c r="N251" i="18"/>
  <c r="O251" i="18"/>
  <c r="N152" i="18"/>
  <c r="O152" i="18"/>
  <c r="N192" i="18"/>
  <c r="Q192" i="18" s="1"/>
  <c r="O192" i="18"/>
  <c r="O146" i="18"/>
  <c r="N146" i="18"/>
  <c r="Q146" i="18" s="1"/>
  <c r="N164" i="18"/>
  <c r="O164" i="18"/>
  <c r="N207" i="18"/>
  <c r="O207" i="18"/>
  <c r="N119" i="18"/>
  <c r="O119" i="18"/>
  <c r="N85" i="18"/>
  <c r="O85" i="18"/>
  <c r="O70" i="18"/>
  <c r="N70" i="18"/>
  <c r="Q70" i="18" s="1"/>
  <c r="N76" i="18"/>
  <c r="O76" i="18"/>
  <c r="N41" i="18"/>
  <c r="O41" i="18"/>
  <c r="N313" i="18"/>
  <c r="O313" i="18"/>
  <c r="N148" i="18"/>
  <c r="O148" i="18"/>
  <c r="N160" i="18"/>
  <c r="O160" i="18"/>
  <c r="N191" i="18"/>
  <c r="O191" i="18"/>
  <c r="Q191" i="18" s="1"/>
  <c r="O142" i="18"/>
  <c r="Q142" i="18" s="1"/>
  <c r="N142" i="18"/>
  <c r="N115" i="18"/>
  <c r="O115" i="18"/>
  <c r="N113" i="18"/>
  <c r="O113" i="18"/>
  <c r="Q113" i="18" s="1"/>
  <c r="N68" i="18"/>
  <c r="O68" i="18"/>
  <c r="Q169" i="18"/>
  <c r="N33" i="18"/>
  <c r="O33" i="18"/>
  <c r="N137" i="18"/>
  <c r="Q137" i="18" s="1"/>
  <c r="O137" i="18"/>
  <c r="Q61" i="18"/>
  <c r="Q143" i="18"/>
  <c r="N226" i="18"/>
  <c r="Q226" i="18" s="1"/>
  <c r="N58" i="18"/>
  <c r="Q58" i="18" s="1"/>
  <c r="N218" i="18"/>
  <c r="Q218" i="18" s="1"/>
  <c r="N99" i="18"/>
  <c r="Q99" i="18" s="1"/>
  <c r="N244" i="18"/>
  <c r="Q244" i="18" s="1"/>
  <c r="N223" i="18"/>
  <c r="Q223" i="18" s="1"/>
  <c r="N237" i="18"/>
  <c r="Q237" i="18" s="1"/>
  <c r="N96" i="18"/>
  <c r="Q96" i="18" s="1"/>
  <c r="N71" i="18"/>
  <c r="Q71" i="18" s="1"/>
  <c r="N141" i="18"/>
  <c r="Q141" i="18" s="1"/>
  <c r="N28" i="18"/>
  <c r="Q28" i="18" s="1"/>
  <c r="N224" i="18"/>
  <c r="Q224" i="18" s="1"/>
  <c r="N149" i="18"/>
  <c r="Q149" i="18" s="1"/>
  <c r="Q119" i="18"/>
  <c r="M74" i="18"/>
  <c r="M21" i="18"/>
  <c r="M10" i="18"/>
  <c r="L10" i="18"/>
  <c r="Q272" i="18"/>
  <c r="M129" i="18"/>
  <c r="L129" i="18"/>
  <c r="M45" i="18"/>
  <c r="L64" i="18"/>
  <c r="Q140" i="18"/>
  <c r="M90" i="18"/>
  <c r="Q103" i="18"/>
  <c r="M162" i="18"/>
  <c r="M15" i="18"/>
  <c r="L106" i="18"/>
  <c r="M52" i="18"/>
  <c r="L52" i="18"/>
  <c r="M122" i="18"/>
  <c r="L189" i="18"/>
  <c r="Q148" i="18"/>
  <c r="Q57" i="18"/>
  <c r="Q47" i="18"/>
  <c r="Q260" i="18"/>
  <c r="Q85" i="18"/>
  <c r="Q49" i="18"/>
  <c r="Q205" i="18"/>
  <c r="Q173" i="18"/>
  <c r="Q196" i="18"/>
  <c r="Q228" i="18"/>
  <c r="Q104" i="18"/>
  <c r="Q108" i="18"/>
  <c r="Q92" i="18"/>
  <c r="Q53" i="18"/>
  <c r="Q175" i="18"/>
  <c r="Q72" i="18"/>
  <c r="Q66" i="18"/>
  <c r="Q50" i="18"/>
  <c r="Q82" i="18"/>
  <c r="P9" i="10"/>
  <c r="Q278" i="18"/>
  <c r="Q256" i="18"/>
  <c r="Q301" i="18"/>
  <c r="Q194" i="18"/>
  <c r="Q219" i="18"/>
  <c r="Q17" i="18"/>
  <c r="Q311" i="18"/>
  <c r="Q303" i="18"/>
  <c r="Q271" i="18"/>
  <c r="Q247" i="18"/>
  <c r="Q199" i="18"/>
  <c r="Q63" i="18"/>
  <c r="Q161" i="18"/>
  <c r="Q296" i="18"/>
  <c r="Q264" i="18"/>
  <c r="Q180" i="18"/>
  <c r="Q25" i="18"/>
  <c r="Q302" i="18"/>
  <c r="Q212" i="18"/>
  <c r="Q320" i="18"/>
  <c r="Q179" i="18"/>
  <c r="Q288" i="18"/>
  <c r="Q138" i="18"/>
  <c r="Q241" i="18"/>
  <c r="Q33" i="18"/>
  <c r="Q159" i="18"/>
  <c r="Q201" i="18"/>
  <c r="Q217" i="18"/>
  <c r="Q209" i="18"/>
  <c r="Q275" i="18"/>
  <c r="Q215" i="18"/>
  <c r="Q211" i="18"/>
  <c r="Q185" i="18"/>
  <c r="Q265" i="18"/>
  <c r="Q200" i="18"/>
  <c r="Q208" i="18"/>
  <c r="Q287" i="18"/>
  <c r="Q279" i="18"/>
  <c r="Q195" i="18"/>
  <c r="Q220" i="18"/>
  <c r="Q270" i="18"/>
  <c r="Q172" i="18"/>
  <c r="Q125" i="18"/>
  <c r="U12" i="18"/>
  <c r="Q322" i="18"/>
  <c r="Q305" i="18"/>
  <c r="Q249" i="18"/>
  <c r="Q183" i="18"/>
  <c r="Q319" i="18"/>
  <c r="Q89" i="18"/>
  <c r="Q292" i="18"/>
  <c r="Q41" i="18"/>
  <c r="Q105" i="18"/>
  <c r="G14" i="1"/>
  <c r="T10" i="20"/>
  <c r="S10" i="20"/>
  <c r="Q8" i="20"/>
  <c r="R10" i="20"/>
  <c r="O14" i="19"/>
  <c r="P14" i="19"/>
  <c r="P10" i="10"/>
  <c r="P12" i="10"/>
  <c r="R16" i="20" l="1"/>
  <c r="G15" i="1" s="1"/>
  <c r="T16" i="20"/>
  <c r="I15" i="1" s="1"/>
  <c r="Q115" i="18"/>
  <c r="S16" i="20"/>
  <c r="H15" i="1" s="1"/>
  <c r="Q313" i="18"/>
  <c r="Q164" i="18"/>
  <c r="Q251" i="18"/>
  <c r="Q291" i="18"/>
  <c r="Q266" i="18"/>
  <c r="Q153" i="18"/>
  <c r="Q280" i="18"/>
  <c r="Q299" i="18"/>
  <c r="Q193" i="18"/>
  <c r="Q131" i="18"/>
  <c r="Q111" i="18"/>
  <c r="Q52" i="18"/>
  <c r="Q233" i="18"/>
  <c r="Q68" i="18"/>
  <c r="Q294" i="18"/>
  <c r="Q160" i="18"/>
  <c r="Q76" i="18"/>
  <c r="Q207" i="18"/>
  <c r="Q152" i="18"/>
  <c r="Q283" i="18"/>
  <c r="Q258" i="18"/>
  <c r="Q306" i="18"/>
  <c r="Q248" i="18"/>
  <c r="U13" i="18"/>
  <c r="Q74" i="18"/>
  <c r="Q64" i="18"/>
  <c r="W8" i="18"/>
  <c r="Q129" i="18"/>
  <c r="V8" i="18"/>
  <c r="Q106" i="18"/>
  <c r="Q90" i="18"/>
  <c r="Q45" i="18"/>
  <c r="Q21" i="18"/>
  <c r="Q10" i="18"/>
  <c r="Q189" i="18"/>
  <c r="Q15" i="18"/>
  <c r="Q122" i="18"/>
  <c r="Q162" i="18"/>
  <c r="N16" i="19"/>
  <c r="M14" i="19"/>
  <c r="X8" i="18"/>
  <c r="O16" i="19"/>
  <c r="H14" i="1"/>
  <c r="P16" i="19"/>
  <c r="I14" i="1"/>
  <c r="Q16" i="20" l="1"/>
  <c r="Q17" i="20" s="1"/>
  <c r="R18" i="20"/>
  <c r="T18" i="20"/>
  <c r="S18" i="20"/>
  <c r="U14" i="18"/>
  <c r="W10" i="18"/>
  <c r="X10" i="18"/>
  <c r="U8" i="18"/>
  <c r="V10" i="18"/>
  <c r="X16" i="18" l="1"/>
  <c r="I20" i="1" s="1"/>
  <c r="V16" i="18"/>
  <c r="G20" i="1" s="1"/>
  <c r="W16" i="18"/>
  <c r="H20" i="1" s="1"/>
  <c r="U16" i="18" l="1"/>
  <c r="U17" i="18" s="1"/>
  <c r="W18" i="18"/>
  <c r="V18" i="18"/>
  <c r="X18" i="18"/>
  <c r="E25" i="13" l="1"/>
  <c r="G24" i="1" s="1"/>
  <c r="F25" i="13"/>
  <c r="H24" i="1" s="1"/>
  <c r="F12" i="13" l="1"/>
  <c r="H27" i="1" s="1"/>
  <c r="D21" i="13"/>
  <c r="G25" i="13"/>
  <c r="F27" i="13" s="1"/>
  <c r="D8" i="13"/>
  <c r="G12" i="13"/>
  <c r="I27" i="1" s="1"/>
  <c r="E12" i="13"/>
  <c r="E14" i="13" l="1"/>
  <c r="G27" i="1"/>
  <c r="E27" i="1" s="1"/>
  <c r="P8" i="10"/>
  <c r="E20" i="1"/>
  <c r="G27" i="13"/>
  <c r="I24" i="1"/>
  <c r="E24" i="1" s="1"/>
  <c r="D25" i="13"/>
  <c r="E27" i="13"/>
  <c r="D12" i="13"/>
  <c r="F14" i="13"/>
  <c r="G14" i="13"/>
  <c r="S14" i="10" l="1"/>
  <c r="I19" i="1" s="1"/>
  <c r="I21" i="1" s="1"/>
  <c r="Q14" i="10"/>
  <c r="G19" i="1" s="1"/>
  <c r="R14" i="10"/>
  <c r="H19" i="1" s="1"/>
  <c r="H21" i="1" s="1"/>
  <c r="E14" i="1" l="1"/>
  <c r="E19" i="1"/>
  <c r="G21" i="1"/>
  <c r="E21" i="1" s="1"/>
  <c r="R16" i="10"/>
  <c r="Q16" i="10"/>
  <c r="S16" i="10"/>
  <c r="P14" i="10"/>
  <c r="P15" i="10" s="1"/>
  <c r="I16" i="1" l="1"/>
  <c r="I30" i="1" s="1"/>
  <c r="I38" i="1" s="1"/>
  <c r="H16" i="1"/>
  <c r="H30" i="1" s="1"/>
  <c r="H38" i="1" s="1"/>
  <c r="E15" i="1" l="1"/>
  <c r="G16" i="1"/>
  <c r="E16" i="1" l="1"/>
  <c r="G30" i="1"/>
  <c r="G38" i="1" s="1"/>
  <c r="E30" i="1" l="1"/>
  <c r="G39" i="1" l="1"/>
  <c r="I39" i="1"/>
  <c r="H39" i="1"/>
  <c r="E26" i="8" l="1"/>
  <c r="F26" i="8" l="1"/>
  <c r="F30" i="8"/>
  <c r="H26" i="8" l="1"/>
  <c r="G30" i="8"/>
  <c r="G26" i="8" l="1"/>
  <c r="E30" i="8" s="1"/>
  <c r="F32" i="8" s="1"/>
  <c r="G32" i="8" l="1"/>
  <c r="E43" i="1" s="1"/>
  <c r="H14" i="8" l="1"/>
  <c r="G14" i="8"/>
  <c r="F14" i="8" l="1"/>
  <c r="E14" i="8" l="1"/>
  <c r="G16" i="8"/>
  <c r="H45" i="1" s="1"/>
  <c r="H47" i="1" s="1"/>
  <c r="H55" i="1" s="1"/>
  <c r="H16" i="8"/>
  <c r="I45" i="1" s="1"/>
  <c r="I47" i="1" s="1"/>
  <c r="I55" i="1" s="1"/>
  <c r="F16" i="8"/>
  <c r="G45" i="1" s="1"/>
  <c r="G47" i="1" s="1"/>
  <c r="G55" i="1" s="1"/>
  <c r="G7" i="1" l="1"/>
  <c r="G56" i="1"/>
  <c r="I7" i="1"/>
  <c r="I56" i="1"/>
  <c r="I8" i="1" s="1"/>
  <c r="H7" i="1"/>
  <c r="H56" i="1"/>
  <c r="H8" i="1" l="1"/>
  <c r="H57" i="1"/>
  <c r="H9" i="1" s="1"/>
  <c r="G8" i="1"/>
  <c r="G57" i="1"/>
  <c r="G9" i="1" s="1"/>
</calcChain>
</file>

<file path=xl/sharedStrings.xml><?xml version="1.0" encoding="utf-8"?>
<sst xmlns="http://schemas.openxmlformats.org/spreadsheetml/2006/main" count="1238" uniqueCount="103">
  <si>
    <t>Functionalization Calculations 2020</t>
  </si>
  <si>
    <t>Bulk</t>
  </si>
  <si>
    <t>Regional</t>
  </si>
  <si>
    <t>POD</t>
  </si>
  <si>
    <t>Total Costs</t>
  </si>
  <si>
    <t>Functionalization</t>
  </si>
  <si>
    <t>%</t>
  </si>
  <si>
    <t>Functionalization Results</t>
  </si>
  <si>
    <t>Summary</t>
  </si>
  <si>
    <t xml:space="preserve">Bulk </t>
  </si>
  <si>
    <t xml:space="preserve">Functionalization </t>
  </si>
  <si>
    <t>Non-Capital Percentage of Costs</t>
  </si>
  <si>
    <t>Non-Capital Functionalization</t>
  </si>
  <si>
    <t>Revenue Requirement</t>
  </si>
  <si>
    <t>Final Functionalization</t>
  </si>
  <si>
    <t>Raw Data - Lines</t>
  </si>
  <si>
    <t>Unavailable Data</t>
  </si>
  <si>
    <t>Global Inputs</t>
  </si>
  <si>
    <t>Regional Voltage Limit</t>
  </si>
  <si>
    <t>Bulk Voltage Limit</t>
  </si>
  <si>
    <t>kV</t>
  </si>
  <si>
    <t>Line Voltages</t>
  </si>
  <si>
    <t>Bulk Lines</t>
  </si>
  <si>
    <t>Regional Lines</t>
  </si>
  <si>
    <t>POD Lines</t>
  </si>
  <si>
    <t>Calculation of Functionalization Ratios</t>
  </si>
  <si>
    <t>Known Data:</t>
  </si>
  <si>
    <t>Total</t>
  </si>
  <si>
    <t>Final Allocation</t>
  </si>
  <si>
    <t>Units</t>
  </si>
  <si>
    <t>Voltage (kV)</t>
  </si>
  <si>
    <t>ATCO Line Functionalization</t>
  </si>
  <si>
    <t>AML Line Functionalization</t>
  </si>
  <si>
    <t>EPCOR</t>
  </si>
  <si>
    <t>Bulk Assets</t>
  </si>
  <si>
    <t>Regional Assets</t>
  </si>
  <si>
    <t>POD Assets</t>
  </si>
  <si>
    <t>ENMAX</t>
  </si>
  <si>
    <t>EPCOR / ENMAX Assets (Lines and Substations)</t>
  </si>
  <si>
    <t>Sec. Voltage (kV)</t>
  </si>
  <si>
    <t>Raw Data - Substations</t>
  </si>
  <si>
    <t>POS</t>
  </si>
  <si>
    <t>POD Ratio - DTS</t>
  </si>
  <si>
    <t>Other</t>
  </si>
  <si>
    <t>Substation Voltage</t>
  </si>
  <si>
    <t>Bulk Sec. Limit</t>
  </si>
  <si>
    <t>Regional Sec. Limit</t>
  </si>
  <si>
    <t>Unavailable</t>
  </si>
  <si>
    <t>ATCO Substation Functionalization</t>
  </si>
  <si>
    <t>POS Assets</t>
  </si>
  <si>
    <t>$ to $m</t>
  </si>
  <si>
    <t>#</t>
  </si>
  <si>
    <t>ATCO</t>
  </si>
  <si>
    <t>AML</t>
  </si>
  <si>
    <t>Functionalized Total</t>
  </si>
  <si>
    <t>Capital Costs</t>
  </si>
  <si>
    <t>Non-Capital Costs</t>
  </si>
  <si>
    <t>Capital</t>
  </si>
  <si>
    <t>Non-Capital</t>
  </si>
  <si>
    <t>Capital Non-Capital Split</t>
  </si>
  <si>
    <t>2020 Capital and Non-Capital Costs</t>
  </si>
  <si>
    <t>Cost Summary</t>
  </si>
  <si>
    <t>Lines</t>
  </si>
  <si>
    <t>Substations</t>
  </si>
  <si>
    <t>$ to $k</t>
  </si>
  <si>
    <t>Customer Contributions</t>
  </si>
  <si>
    <t>Gen Lines</t>
  </si>
  <si>
    <t>Tap</t>
  </si>
  <si>
    <t>Load or Gen?</t>
  </si>
  <si>
    <t>AML Substation Functionalization</t>
  </si>
  <si>
    <t>2020 $</t>
  </si>
  <si>
    <t>2020 $m</t>
  </si>
  <si>
    <t>2020 Book Value (2020 $)</t>
  </si>
  <si>
    <t>Functionalization of Lines (2020 $)</t>
  </si>
  <si>
    <t>Functionalization of Substations (2020 $)</t>
  </si>
  <si>
    <t xml:space="preserve">* All errors are not taps in raw data </t>
  </si>
  <si>
    <t>Manual Edits</t>
  </si>
  <si>
    <t>Ex 26541_X0038 Appendix K "3-1 2020 Costs" Row 86</t>
  </si>
  <si>
    <t>Ex 26541_X0038 Appendix K "3-1 2020 Costs" Row 23</t>
  </si>
  <si>
    <t>POS Ratio - STS</t>
  </si>
  <si>
    <t>Edits &gt;&gt;</t>
  </si>
  <si>
    <t>Capital Cost Functionalization</t>
  </si>
  <si>
    <t>Raw Data</t>
  </si>
  <si>
    <t>Cost Functionalization</t>
  </si>
  <si>
    <t>Final Functionalization Results</t>
  </si>
  <si>
    <t>Non-Capital Cost Functionalization</t>
  </si>
  <si>
    <t>Customer Funded Lines</t>
  </si>
  <si>
    <t>Customer Funded Substations</t>
  </si>
  <si>
    <t>2020 Functionalized Non-Capital Costs</t>
  </si>
  <si>
    <t>See Decision 22942-D02-2019 (September 22, 2019)</t>
  </si>
  <si>
    <t>Portion funded by customer contributions</t>
  </si>
  <si>
    <t xml:space="preserve">B&amp;R Functionalization </t>
  </si>
  <si>
    <t>Competitive Process/APL</t>
  </si>
  <si>
    <t>n</t>
  </si>
  <si>
    <t>y</t>
  </si>
  <si>
    <t>N</t>
  </si>
  <si>
    <t>Tap-POD</t>
  </si>
  <si>
    <t>Tap-Gen</t>
  </si>
  <si>
    <t>Non-Capital Cost Inputs</t>
  </si>
  <si>
    <t>x</t>
  </si>
  <si>
    <t>HVDC Converter Station</t>
  </si>
  <si>
    <t>Other &amp; POS Ratio - STS</t>
  </si>
  <si>
    <t>From Attachment 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</si>
</sst>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#,##0"/>
    <numFmt numFmtId="165" formatCode="_(&quot;$&quot;* #,##0_);_(&quot;$&quot;* \(#,##0\);_(&quot;$&quot;* &quot;-&quot;??_);_(@_)"/>
    <numFmt numFmtId="166" formatCode="_(&quot;$&quot;* #,##0.00_);_(&quot;$&quot;* \(#,##0.00\);_(&quot;$&quot;* &quot;-&quot;??_);_(@_)"/>
    <numFmt numFmtId="167" formatCode="&quot;$&quot;#,##0.00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4" tint="-0.49998474074526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color theme="2" tint="-0.249977111117893"/>
      <name val="Arial"/>
      <family val="2"/>
    </font>
    <font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/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/>
      <top/>
      <bottom style="thin">
        <color theme="6" tint="0.39994506668294322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1" fillId="0" borderId="0" xfId="3" applyFont="1"/>
    <xf numFmtId="164" fontId="1" fillId="0" borderId="0" xfId="3" applyNumberFormat="1" applyFont="1"/>
    <xf numFmtId="0" fontId="2" fillId="0" borderId="0" xfId="3" applyFont="1"/>
    <xf numFmtId="0" fontId="7" fillId="0" borderId="0" xfId="3" applyFont="1" applyAlignment="1">
      <alignment horizontal="right"/>
    </xf>
    <xf numFmtId="0" fontId="8" fillId="0" borderId="0" xfId="3" applyFont="1"/>
    <xf numFmtId="0" fontId="4" fillId="2" borderId="0" xfId="3" applyFont="1" applyFill="1"/>
    <xf numFmtId="164" fontId="3" fillId="2" borderId="0" xfId="3" applyNumberFormat="1" applyFont="1" applyFill="1"/>
    <xf numFmtId="0" fontId="3" fillId="2" borderId="0" xfId="3" applyFont="1" applyFill="1"/>
    <xf numFmtId="0" fontId="7" fillId="0" borderId="0" xfId="3" applyFont="1"/>
    <xf numFmtId="0" fontId="9" fillId="0" borderId="0" xfId="3" applyFont="1" applyAlignment="1">
      <alignment horizontal="right"/>
    </xf>
    <xf numFmtId="0" fontId="6" fillId="0" borderId="0" xfId="3"/>
    <xf numFmtId="165" fontId="10" fillId="4" borderId="1" xfId="3" applyNumberFormat="1" applyFont="1" applyFill="1" applyBorder="1"/>
    <xf numFmtId="10" fontId="10" fillId="5" borderId="2" xfId="2" applyNumberFormat="1" applyFont="1" applyFill="1" applyBorder="1"/>
    <xf numFmtId="164" fontId="7" fillId="0" borderId="0" xfId="3" applyNumberFormat="1" applyFont="1"/>
    <xf numFmtId="9" fontId="1" fillId="0" borderId="0" xfId="5" applyFont="1" applyFill="1" applyBorder="1" applyAlignment="1">
      <alignment horizontal="center"/>
    </xf>
    <xf numFmtId="164" fontId="6" fillId="0" borderId="0" xfId="3" applyNumberFormat="1"/>
    <xf numFmtId="165" fontId="6" fillId="0" borderId="0" xfId="4" applyNumberFormat="1" applyFont="1" applyFill="1" applyBorder="1"/>
    <xf numFmtId="10" fontId="6" fillId="3" borderId="1" xfId="2" applyNumberFormat="1" applyFont="1" applyFill="1" applyBorder="1"/>
    <xf numFmtId="0" fontId="1" fillId="0" borderId="0" xfId="3" applyFont="1" applyAlignment="1">
      <alignment horizontal="left"/>
    </xf>
    <xf numFmtId="10" fontId="10" fillId="5" borderId="1" xfId="2" applyNumberFormat="1" applyFont="1" applyFill="1" applyBorder="1"/>
    <xf numFmtId="167" fontId="1" fillId="3" borderId="1" xfId="3" applyNumberFormat="1" applyFont="1" applyFill="1" applyBorder="1" applyAlignment="1">
      <alignment horizontal="right"/>
    </xf>
    <xf numFmtId="168" fontId="1" fillId="0" borderId="0" xfId="3" applyNumberFormat="1" applyFont="1"/>
    <xf numFmtId="0" fontId="1" fillId="0" borderId="0" xfId="3" applyFont="1" applyAlignment="1">
      <alignment horizontal="right"/>
    </xf>
    <xf numFmtId="0" fontId="6" fillId="0" borderId="0" xfId="3" applyAlignment="1">
      <alignment horizontal="right"/>
    </xf>
    <xf numFmtId="164" fontId="1" fillId="0" borderId="0" xfId="3" applyNumberFormat="1" applyFont="1" applyAlignment="1">
      <alignment horizontal="right"/>
    </xf>
    <xf numFmtId="0" fontId="9" fillId="0" borderId="0" xfId="3" applyFont="1" applyFill="1" applyBorder="1" applyAlignment="1">
      <alignment horizontal="right"/>
    </xf>
    <xf numFmtId="0" fontId="6" fillId="0" borderId="0" xfId="3" applyFont="1" applyFill="1" applyBorder="1"/>
    <xf numFmtId="165" fontId="6" fillId="0" borderId="0" xfId="3" applyNumberFormat="1" applyFont="1" applyFill="1" applyBorder="1"/>
    <xf numFmtId="0" fontId="6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10" fillId="6" borderId="5" xfId="0" applyFont="1" applyFill="1" applyBorder="1"/>
    <xf numFmtId="0" fontId="10" fillId="6" borderId="1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7" fillId="0" borderId="0" xfId="0" applyFont="1" applyAlignment="1">
      <alignment horizontal="left"/>
    </xf>
    <xf numFmtId="0" fontId="8" fillId="0" borderId="0" xfId="0" applyFont="1"/>
    <xf numFmtId="3" fontId="10" fillId="6" borderId="1" xfId="0" applyNumberFormat="1" applyFont="1" applyFill="1" applyBorder="1"/>
    <xf numFmtId="3" fontId="10" fillId="6" borderId="5" xfId="0" applyNumberFormat="1" applyFont="1" applyFill="1" applyBorder="1"/>
    <xf numFmtId="3" fontId="10" fillId="4" borderId="1" xfId="0" applyNumberFormat="1" applyFont="1" applyFill="1" applyBorder="1"/>
    <xf numFmtId="3" fontId="10" fillId="4" borderId="4" xfId="0" applyNumberFormat="1" applyFont="1" applyFill="1" applyBorder="1"/>
    <xf numFmtId="3" fontId="8" fillId="0" borderId="0" xfId="0" applyNumberFormat="1" applyFont="1"/>
    <xf numFmtId="3" fontId="6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3" fontId="10" fillId="4" borderId="5" xfId="0" applyNumberFormat="1" applyFont="1" applyFill="1" applyBorder="1"/>
    <xf numFmtId="10" fontId="10" fillId="6" borderId="6" xfId="0" applyNumberFormat="1" applyFont="1" applyFill="1" applyBorder="1"/>
    <xf numFmtId="10" fontId="10" fillId="6" borderId="1" xfId="0" applyNumberFormat="1" applyFont="1" applyFill="1" applyBorder="1"/>
    <xf numFmtId="3" fontId="1" fillId="0" borderId="0" xfId="0" applyNumberFormat="1" applyFont="1"/>
    <xf numFmtId="3" fontId="6" fillId="3" borderId="1" xfId="0" applyNumberFormat="1" applyFont="1" applyFill="1" applyBorder="1"/>
    <xf numFmtId="3" fontId="10" fillId="6" borderId="6" xfId="0" applyNumberFormat="1" applyFont="1" applyFill="1" applyBorder="1"/>
    <xf numFmtId="10" fontId="6" fillId="0" borderId="0" xfId="2" applyNumberFormat="1" applyFont="1" applyFill="1" applyBorder="1"/>
    <xf numFmtId="10" fontId="1" fillId="3" borderId="5" xfId="2" applyNumberFormat="1" applyFont="1" applyFill="1" applyBorder="1"/>
    <xf numFmtId="3" fontId="1" fillId="3" borderId="1" xfId="3" applyNumberFormat="1" applyFont="1" applyFill="1" applyBorder="1"/>
    <xf numFmtId="3" fontId="10" fillId="5" borderId="7" xfId="3" applyNumberFormat="1" applyFont="1" applyFill="1" applyBorder="1"/>
    <xf numFmtId="3" fontId="10" fillId="4" borderId="1" xfId="3" applyNumberFormat="1" applyFont="1" applyFill="1" applyBorder="1"/>
    <xf numFmtId="3" fontId="1" fillId="0" borderId="0" xfId="3" applyNumberFormat="1" applyFont="1"/>
    <xf numFmtId="3" fontId="10" fillId="4" borderId="6" xfId="3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3" fontId="10" fillId="5" borderId="1" xfId="3" applyNumberFormat="1" applyFont="1" applyFill="1" applyBorder="1"/>
    <xf numFmtId="3" fontId="6" fillId="0" borderId="0" xfId="4" applyNumberFormat="1" applyFont="1" applyFill="1" applyBorder="1"/>
    <xf numFmtId="3" fontId="7" fillId="0" borderId="0" xfId="3" applyNumberFormat="1" applyFont="1" applyAlignment="1">
      <alignment horizontal="right"/>
    </xf>
    <xf numFmtId="3" fontId="9" fillId="0" borderId="0" xfId="3" applyNumberFormat="1" applyFont="1" applyAlignment="1">
      <alignment horizontal="right"/>
    </xf>
    <xf numFmtId="3" fontId="6" fillId="0" borderId="0" xfId="3" applyNumberFormat="1" applyFont="1" applyFill="1" applyBorder="1"/>
    <xf numFmtId="3" fontId="1" fillId="3" borderId="6" xfId="1" applyNumberFormat="1" applyFont="1" applyFill="1" applyBorder="1"/>
    <xf numFmtId="3" fontId="6" fillId="3" borderId="6" xfId="3" applyNumberFormat="1" applyFont="1" applyFill="1" applyBorder="1"/>
    <xf numFmtId="9" fontId="10" fillId="6" borderId="1" xfId="0" applyNumberFormat="1" applyFont="1" applyFill="1" applyBorder="1"/>
    <xf numFmtId="10" fontId="10" fillId="6" borderId="5" xfId="0" applyNumberFormat="1" applyFont="1" applyFill="1" applyBorder="1"/>
    <xf numFmtId="10" fontId="10" fillId="6" borderId="3" xfId="0" applyNumberFormat="1" applyFont="1" applyFill="1" applyBorder="1"/>
    <xf numFmtId="9" fontId="10" fillId="6" borderId="5" xfId="0" applyNumberFormat="1" applyFont="1" applyFill="1" applyBorder="1"/>
    <xf numFmtId="0" fontId="10" fillId="6" borderId="3" xfId="0" applyFont="1" applyFill="1" applyBorder="1"/>
    <xf numFmtId="0" fontId="10" fillId="6" borderId="8" xfId="0" applyFont="1" applyFill="1" applyBorder="1"/>
    <xf numFmtId="3" fontId="10" fillId="4" borderId="7" xfId="0" applyNumberFormat="1" applyFont="1" applyFill="1" applyBorder="1"/>
    <xf numFmtId="3" fontId="1" fillId="3" borderId="6" xfId="0" applyNumberFormat="1" applyFont="1" applyFill="1" applyBorder="1"/>
    <xf numFmtId="164" fontId="8" fillId="0" borderId="0" xfId="3" applyNumberFormat="1" applyFont="1" applyAlignment="1">
      <alignment horizontal="center"/>
    </xf>
    <xf numFmtId="164" fontId="1" fillId="0" borderId="0" xfId="3" applyNumberFormat="1" applyFont="1" applyAlignment="1">
      <alignment horizontal="center"/>
    </xf>
    <xf numFmtId="164" fontId="3" fillId="2" borderId="0" xfId="3" applyNumberFormat="1" applyFont="1" applyFill="1" applyAlignment="1">
      <alignment horizontal="center"/>
    </xf>
    <xf numFmtId="0" fontId="6" fillId="0" borderId="0" xfId="3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1" fillId="0" borderId="0" xfId="3" applyFont="1" applyAlignment="1">
      <alignment horizontal="center"/>
    </xf>
    <xf numFmtId="3" fontId="10" fillId="6" borderId="3" xfId="0" applyNumberFormat="1" applyFont="1" applyFill="1" applyBorder="1"/>
    <xf numFmtId="3" fontId="10" fillId="4" borderId="6" xfId="0" applyNumberFormat="1" applyFont="1" applyFill="1" applyBorder="1"/>
    <xf numFmtId="3" fontId="10" fillId="6" borderId="8" xfId="0" applyNumberFormat="1" applyFont="1" applyFill="1" applyBorder="1"/>
    <xf numFmtId="10" fontId="10" fillId="6" borderId="7" xfId="0" applyNumberFormat="1" applyFont="1" applyFill="1" applyBorder="1"/>
    <xf numFmtId="10" fontId="10" fillId="6" borderId="8" xfId="0" applyNumberFormat="1" applyFont="1" applyFill="1" applyBorder="1"/>
    <xf numFmtId="9" fontId="8" fillId="0" borderId="0" xfId="2" applyFont="1"/>
    <xf numFmtId="0" fontId="10" fillId="6" borderId="6" xfId="0" applyFont="1" applyFill="1" applyBorder="1"/>
    <xf numFmtId="0" fontId="10" fillId="6" borderId="7" xfId="0" applyFont="1" applyFill="1" applyBorder="1"/>
    <xf numFmtId="0" fontId="8" fillId="0" borderId="0" xfId="3" quotePrefix="1" applyFont="1"/>
    <xf numFmtId="0" fontId="8" fillId="0" borderId="0" xfId="0" applyFont="1" applyAlignment="1">
      <alignment horizontal="right"/>
    </xf>
    <xf numFmtId="10" fontId="1" fillId="0" borderId="0" xfId="2" applyNumberFormat="1" applyFont="1"/>
    <xf numFmtId="43" fontId="11" fillId="0" borderId="0" xfId="3" applyNumberFormat="1" applyFont="1"/>
    <xf numFmtId="164" fontId="1" fillId="0" borderId="0" xfId="3" applyNumberFormat="1" applyFont="1" applyFill="1"/>
    <xf numFmtId="0" fontId="11" fillId="0" borderId="0" xfId="0" applyFont="1"/>
    <xf numFmtId="3" fontId="11" fillId="0" borderId="0" xfId="0" applyNumberFormat="1" applyFont="1"/>
    <xf numFmtId="0" fontId="10" fillId="6" borderId="5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3" fontId="10" fillId="4" borderId="10" xfId="0" applyNumberFormat="1" applyFont="1" applyFill="1" applyBorder="1"/>
    <xf numFmtId="9" fontId="10" fillId="6" borderId="3" xfId="0" applyNumberFormat="1" applyFont="1" applyFill="1" applyBorder="1"/>
    <xf numFmtId="9" fontId="1" fillId="0" borderId="0" xfId="0" applyNumberFormat="1" applyFont="1"/>
    <xf numFmtId="9" fontId="1" fillId="3" borderId="1" xfId="0" applyNumberFormat="1" applyFont="1" applyFill="1" applyBorder="1"/>
    <xf numFmtId="3" fontId="6" fillId="3" borderId="7" xfId="0" applyNumberFormat="1" applyFont="1" applyFill="1" applyBorder="1"/>
    <xf numFmtId="3" fontId="1" fillId="3" borderId="1" xfId="0" applyNumberFormat="1" applyFont="1" applyFill="1" applyBorder="1"/>
    <xf numFmtId="3" fontId="6" fillId="3" borderId="6" xfId="0" applyNumberFormat="1" applyFont="1" applyFill="1" applyBorder="1"/>
    <xf numFmtId="10" fontId="10" fillId="5" borderId="11" xfId="2" applyNumberFormat="1" applyFont="1" applyFill="1" applyBorder="1"/>
    <xf numFmtId="9" fontId="12" fillId="5" borderId="1" xfId="3" applyNumberFormat="1" applyFont="1" applyFill="1" applyBorder="1"/>
    <xf numFmtId="164" fontId="1" fillId="0" borderId="0" xfId="3" applyNumberFormat="1" applyFont="1" applyAlignment="1">
      <alignment horizontal="left"/>
    </xf>
    <xf numFmtId="10" fontId="12" fillId="5" borderId="1" xfId="2" applyNumberFormat="1" applyFont="1" applyFill="1" applyBorder="1"/>
    <xf numFmtId="10" fontId="10" fillId="6" borderId="9" xfId="0" applyNumberFormat="1" applyFont="1" applyFill="1" applyBorder="1"/>
    <xf numFmtId="10" fontId="10" fillId="6" borderId="12" xfId="0" applyNumberFormat="1" applyFont="1" applyFill="1" applyBorder="1"/>
    <xf numFmtId="10" fontId="6" fillId="3" borderId="1" xfId="0" applyNumberFormat="1" applyFont="1" applyFill="1" applyBorder="1"/>
    <xf numFmtId="10" fontId="6" fillId="3" borderId="4" xfId="0" applyNumberFormat="1" applyFont="1" applyFill="1" applyBorder="1"/>
    <xf numFmtId="9" fontId="10" fillId="6" borderId="8" xfId="0" applyNumberFormat="1" applyFont="1" applyFill="1" applyBorder="1"/>
    <xf numFmtId="0" fontId="6" fillId="3" borderId="1" xfId="0" applyFont="1" applyFill="1" applyBorder="1"/>
    <xf numFmtId="9" fontId="6" fillId="3" borderId="1" xfId="0" applyNumberFormat="1" applyFont="1" applyFill="1" applyBorder="1"/>
    <xf numFmtId="0" fontId="6" fillId="3" borderId="5" xfId="0" applyFont="1" applyFill="1" applyBorder="1"/>
    <xf numFmtId="9" fontId="10" fillId="6" borderId="6" xfId="0" applyNumberFormat="1" applyFont="1" applyFill="1" applyBorder="1"/>
    <xf numFmtId="9" fontId="10" fillId="6" borderId="7" xfId="0" applyNumberFormat="1" applyFont="1" applyFill="1" applyBorder="1"/>
    <xf numFmtId="10" fontId="1" fillId="3" borderId="1" xfId="0" applyNumberFormat="1" applyFont="1" applyFill="1" applyBorder="1"/>
  </cellXfs>
  <cellStyles count="6">
    <cellStyle name="Comma" xfId="1" builtinId="3"/>
    <cellStyle name="Currency 2" xfId="4" xr:uid="{BD21B7F6-750A-4FA1-8A48-83A14E4886F8}"/>
    <cellStyle name="Normal" xfId="0" builtinId="0"/>
    <cellStyle name="Normal 2" xfId="3" xr:uid="{912F3869-151A-4872-B480-742C32E75099}"/>
    <cellStyle name="Percent" xfId="2" builtinId="5"/>
    <cellStyle name="Percent 2" xfId="5" xr:uid="{E89D11E5-0039-4472-BBDA-888AA7B196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openxmlformats.org/officeDocument/2006/relationships/customXml" Target="../customXml/item7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136E-A1FF-4AE9-9B2B-59AE2AC53BFD}">
  <sheetPr>
    <tabColor theme="4" tint="-0.249977111117893"/>
  </sheetPr>
  <dimension ref="A1:AE62"/>
  <sheetViews>
    <sheetView showGridLines="0" tabSelected="1" zoomScaleNormal="100" workbookViewId="0"/>
  </sheetViews>
  <sheetFormatPr defaultColWidth="0" defaultRowHeight="12.5" zeroHeight="1" x14ac:dyDescent="0.25"/>
  <cols>
    <col min="1" max="2" width="9.08984375" style="5" customWidth="1"/>
    <col min="3" max="3" width="47.6328125" style="6" customWidth="1"/>
    <col min="4" max="4" width="8.7265625" style="6" customWidth="1"/>
    <col min="5" max="5" width="17.453125" style="5" customWidth="1"/>
    <col min="6" max="6" width="7.453125" style="5" customWidth="1"/>
    <col min="7" max="12" width="17.453125" style="5" customWidth="1"/>
    <col min="13" max="16" width="17.453125" style="5" hidden="1" customWidth="1"/>
    <col min="17" max="17" width="21" style="5" hidden="1" customWidth="1"/>
    <col min="18" max="18" width="21.6328125" style="5" hidden="1" customWidth="1"/>
    <col min="19" max="23" width="23" style="5" hidden="1" customWidth="1"/>
    <col min="24" max="25" width="21.90625" style="5" hidden="1" customWidth="1"/>
    <col min="26" max="29" width="23" style="5" hidden="1" customWidth="1"/>
    <col min="30" max="31" width="0" style="5" hidden="1" customWidth="1"/>
    <col min="32" max="16384" width="9.08984375" style="5" hidden="1"/>
  </cols>
  <sheetData>
    <row r="1" spans="2:31" x14ac:dyDescent="0.25"/>
    <row r="2" spans="2:31" ht="20" x14ac:dyDescent="0.4">
      <c r="B2" s="7" t="s">
        <v>0</v>
      </c>
    </row>
    <row r="3" spans="2:31" ht="11.5" customHeight="1" x14ac:dyDescent="0.4">
      <c r="B3" s="7"/>
    </row>
    <row r="4" spans="2:31" ht="16" customHeight="1" x14ac:dyDescent="0.35">
      <c r="B4" s="10" t="s">
        <v>8</v>
      </c>
      <c r="C4" s="11"/>
      <c r="D4" s="11"/>
      <c r="E4" s="12"/>
      <c r="F4" s="12"/>
      <c r="G4" s="12"/>
      <c r="H4" s="12"/>
      <c r="I4" s="12"/>
      <c r="J4" s="12"/>
      <c r="K4" s="12"/>
    </row>
    <row r="5" spans="2:31" ht="13" customHeight="1" x14ac:dyDescent="0.25"/>
    <row r="6" spans="2:31" ht="13" customHeight="1" x14ac:dyDescent="0.3">
      <c r="B6" s="13" t="s">
        <v>7</v>
      </c>
      <c r="G6" s="14" t="s">
        <v>1</v>
      </c>
      <c r="H6" s="14" t="s">
        <v>2</v>
      </c>
      <c r="I6" s="14" t="s">
        <v>3</v>
      </c>
    </row>
    <row r="7" spans="2:31" ht="13" customHeight="1" x14ac:dyDescent="0.3">
      <c r="C7" s="27" t="s">
        <v>4</v>
      </c>
      <c r="D7" s="78" t="s">
        <v>70</v>
      </c>
      <c r="G7" s="16">
        <f>G55</f>
        <v>1171.0028990708356</v>
      </c>
      <c r="H7" s="16">
        <f t="shared" ref="H7:I7" si="0">H55</f>
        <v>557.07816665368875</v>
      </c>
      <c r="I7" s="16">
        <f t="shared" si="0"/>
        <v>470.78345727547566</v>
      </c>
    </row>
    <row r="8" spans="2:31" ht="13" customHeight="1" x14ac:dyDescent="0.25">
      <c r="C8" s="29" t="s">
        <v>5</v>
      </c>
      <c r="D8" s="79" t="s">
        <v>6</v>
      </c>
      <c r="G8" s="109">
        <f t="shared" ref="G8:I8" si="1">G56</f>
        <v>0.53254890732112459</v>
      </c>
      <c r="H8" s="109">
        <f t="shared" si="1"/>
        <v>0.2533481080015082</v>
      </c>
      <c r="I8" s="17">
        <f t="shared" si="1"/>
        <v>0.21410298467736738</v>
      </c>
    </row>
    <row r="9" spans="2:31" ht="13" customHeight="1" x14ac:dyDescent="0.3">
      <c r="C9" s="29" t="s">
        <v>91</v>
      </c>
      <c r="D9" s="79" t="s">
        <v>6</v>
      </c>
      <c r="G9" s="110">
        <f>G57</f>
        <v>0.67763192496983626</v>
      </c>
      <c r="H9" s="110">
        <f>H57</f>
        <v>0.32236807503016368</v>
      </c>
    </row>
    <row r="10" spans="2:31" ht="13" customHeight="1" x14ac:dyDescent="0.25">
      <c r="D10" s="79"/>
    </row>
    <row r="11" spans="2:31" ht="15.5" x14ac:dyDescent="0.35">
      <c r="B11" s="10" t="s">
        <v>61</v>
      </c>
      <c r="C11" s="11"/>
      <c r="D11" s="80"/>
      <c r="E11" s="12"/>
      <c r="F11" s="12"/>
      <c r="G11" s="12"/>
      <c r="H11" s="12"/>
      <c r="I11" s="12"/>
      <c r="J11" s="12"/>
      <c r="K11" s="1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2:31" ht="13" x14ac:dyDescent="0.3">
      <c r="B12" s="9"/>
      <c r="D12" s="79"/>
    </row>
    <row r="13" spans="2:31" ht="13" x14ac:dyDescent="0.3">
      <c r="B13" s="13" t="s">
        <v>52</v>
      </c>
      <c r="D13" s="79"/>
      <c r="E13" s="8" t="s">
        <v>27</v>
      </c>
      <c r="F13" s="8"/>
      <c r="G13" s="14" t="s">
        <v>1</v>
      </c>
      <c r="H13" s="14" t="s">
        <v>2</v>
      </c>
      <c r="I13" s="14" t="s">
        <v>3</v>
      </c>
    </row>
    <row r="14" spans="2:31" ht="13" x14ac:dyDescent="0.3">
      <c r="B14" s="13"/>
      <c r="C14" s="29" t="s">
        <v>62</v>
      </c>
      <c r="D14" s="78" t="s">
        <v>70</v>
      </c>
      <c r="E14" s="59">
        <f>SUM(G14:I14)</f>
        <v>3330325050.7258205</v>
      </c>
      <c r="F14" s="60"/>
      <c r="G14" s="57">
        <f>'ATCO Lines'!N14</f>
        <v>2434113845.8134832</v>
      </c>
      <c r="H14" s="57">
        <f>'ATCO Lines'!O14</f>
        <v>710076748.8255142</v>
      </c>
      <c r="I14" s="57">
        <f>'ATCO Lines'!P14</f>
        <v>186134456.08682311</v>
      </c>
    </row>
    <row r="15" spans="2:31" ht="13" x14ac:dyDescent="0.3">
      <c r="B15" s="13"/>
      <c r="C15" s="28" t="s">
        <v>63</v>
      </c>
      <c r="D15" s="78" t="s">
        <v>70</v>
      </c>
      <c r="E15" s="61">
        <f t="shared" ref="E15:E16" si="2">SUM(G15:I15)</f>
        <v>1911408569.9678741</v>
      </c>
      <c r="F15" s="62"/>
      <c r="G15" s="69">
        <f>'ATCO Subs'!R16</f>
        <v>655315317.13578248</v>
      </c>
      <c r="H15" s="69">
        <f>'ATCO Subs'!S16</f>
        <v>428514401.79274786</v>
      </c>
      <c r="I15" s="69">
        <f>'ATCO Subs'!T16</f>
        <v>827578851.03934395</v>
      </c>
    </row>
    <row r="16" spans="2:31" ht="13" x14ac:dyDescent="0.3">
      <c r="B16" s="13"/>
      <c r="C16" s="14" t="s">
        <v>27</v>
      </c>
      <c r="D16" s="78" t="s">
        <v>70</v>
      </c>
      <c r="E16" s="59">
        <f t="shared" si="2"/>
        <v>5241733620.6936951</v>
      </c>
      <c r="F16" s="64"/>
      <c r="G16" s="59">
        <f>G15+G14</f>
        <v>3089429162.9492655</v>
      </c>
      <c r="H16" s="59">
        <f t="shared" ref="H16:I16" si="3">H15+H14</f>
        <v>1138591150.6182621</v>
      </c>
      <c r="I16" s="59">
        <f t="shared" si="3"/>
        <v>1013713307.1261671</v>
      </c>
    </row>
    <row r="17" spans="2:25" ht="13" x14ac:dyDescent="0.3">
      <c r="B17" s="13"/>
      <c r="D17" s="79"/>
      <c r="E17" s="65"/>
      <c r="F17" s="65"/>
      <c r="G17" s="66"/>
      <c r="H17" s="66"/>
      <c r="I17" s="66"/>
    </row>
    <row r="18" spans="2:25" ht="13" x14ac:dyDescent="0.3">
      <c r="B18" s="13" t="s">
        <v>53</v>
      </c>
      <c r="D18" s="79"/>
      <c r="E18" s="65"/>
      <c r="F18" s="65"/>
      <c r="G18" s="66"/>
      <c r="H18" s="66"/>
      <c r="I18" s="66"/>
    </row>
    <row r="19" spans="2:25" ht="13" x14ac:dyDescent="0.3">
      <c r="B19" s="13"/>
      <c r="C19" s="29" t="s">
        <v>62</v>
      </c>
      <c r="D19" s="78" t="s">
        <v>70</v>
      </c>
      <c r="E19" s="59">
        <f>SUM(G19:I19)</f>
        <v>4537926653.908</v>
      </c>
      <c r="F19" s="60"/>
      <c r="G19" s="57">
        <f>'AML Lines'!Q14</f>
        <v>3319615916.8399997</v>
      </c>
      <c r="H19" s="57">
        <f>'AML Lines'!R14</f>
        <v>1198050748.8200002</v>
      </c>
      <c r="I19" s="57">
        <f>'AML Lines'!S14</f>
        <v>20259988.248000003</v>
      </c>
    </row>
    <row r="20" spans="2:25" ht="13" x14ac:dyDescent="0.3">
      <c r="B20" s="13"/>
      <c r="C20" s="28" t="s">
        <v>63</v>
      </c>
      <c r="D20" s="78" t="s">
        <v>70</v>
      </c>
      <c r="E20" s="61">
        <f t="shared" ref="E20:E21" si="4">SUM(G20:I20)</f>
        <v>2538902679.7220783</v>
      </c>
      <c r="F20" s="62"/>
      <c r="G20" s="69">
        <f>'AML Subs'!V16</f>
        <v>881166235.91000009</v>
      </c>
      <c r="H20" s="69">
        <f>'AML Subs'!W16</f>
        <v>674133644.95999992</v>
      </c>
      <c r="I20" s="69">
        <f>'AML Subs'!X16</f>
        <v>983602798.8520782</v>
      </c>
      <c r="J20" s="31"/>
      <c r="K20" s="31"/>
    </row>
    <row r="21" spans="2:25" ht="13" x14ac:dyDescent="0.3">
      <c r="B21" s="13"/>
      <c r="C21" s="14" t="s">
        <v>27</v>
      </c>
      <c r="D21" s="78" t="s">
        <v>70</v>
      </c>
      <c r="E21" s="59">
        <f t="shared" si="4"/>
        <v>7076829333.6300793</v>
      </c>
      <c r="F21" s="64"/>
      <c r="G21" s="59">
        <f>G20+G19</f>
        <v>4200782152.75</v>
      </c>
      <c r="H21" s="59">
        <f t="shared" ref="H21" si="5">H20+H19</f>
        <v>1872184393.7800002</v>
      </c>
      <c r="I21" s="59">
        <f t="shared" ref="I21" si="6">I20+I19</f>
        <v>1003862787.1000782</v>
      </c>
      <c r="J21" s="31"/>
      <c r="K21" s="31"/>
    </row>
    <row r="22" spans="2:25" ht="13" x14ac:dyDescent="0.3">
      <c r="B22" s="13"/>
      <c r="C22" s="15"/>
      <c r="D22" s="81"/>
      <c r="E22" s="64"/>
      <c r="F22" s="64"/>
      <c r="G22" s="67"/>
      <c r="H22" s="67"/>
      <c r="I22" s="67"/>
      <c r="J22" s="31"/>
      <c r="K22" s="31"/>
    </row>
    <row r="23" spans="2:25" ht="13" x14ac:dyDescent="0.3">
      <c r="B23" s="13" t="s">
        <v>33</v>
      </c>
      <c r="D23" s="82"/>
      <c r="E23" s="67"/>
      <c r="F23" s="67"/>
      <c r="G23" s="67"/>
      <c r="H23" s="67"/>
      <c r="I23" s="67"/>
      <c r="J23" s="31"/>
      <c r="K23" s="31"/>
    </row>
    <row r="24" spans="2:25" ht="13" x14ac:dyDescent="0.3">
      <c r="B24" s="18"/>
      <c r="C24" s="14" t="s">
        <v>27</v>
      </c>
      <c r="D24" s="78" t="s">
        <v>70</v>
      </c>
      <c r="E24" s="59">
        <f>SUM(G24:I24)</f>
        <v>732627815.11809683</v>
      </c>
      <c r="F24" s="64"/>
      <c r="G24" s="59">
        <f>'EPCOR ENMAX Assets'!E25</f>
        <v>313305492.45057583</v>
      </c>
      <c r="H24" s="59">
        <f>'EPCOR ENMAX Assets'!F25</f>
        <v>76121931.472557917</v>
      </c>
      <c r="I24" s="59">
        <f>'EPCOR ENMAX Assets'!G25</f>
        <v>343200391.19496316</v>
      </c>
      <c r="J24" s="31"/>
      <c r="K24" s="31"/>
    </row>
    <row r="25" spans="2:25" ht="13" x14ac:dyDescent="0.3">
      <c r="D25" s="78"/>
      <c r="E25" s="62"/>
      <c r="F25" s="62"/>
      <c r="G25" s="62"/>
      <c r="H25" s="62"/>
      <c r="I25" s="62"/>
      <c r="J25" s="30"/>
      <c r="K25" s="30"/>
      <c r="S25" s="19"/>
      <c r="T25" s="19"/>
      <c r="U25" s="19"/>
      <c r="V25" s="19"/>
      <c r="W25" s="19"/>
      <c r="X25" s="19"/>
      <c r="Y25" s="19"/>
    </row>
    <row r="26" spans="2:25" ht="13" x14ac:dyDescent="0.3">
      <c r="B26" s="13" t="s">
        <v>37</v>
      </c>
      <c r="D26" s="82"/>
      <c r="E26" s="67"/>
      <c r="F26" s="67"/>
      <c r="G26" s="67"/>
      <c r="H26" s="67"/>
      <c r="I26" s="67"/>
      <c r="J26" s="21"/>
      <c r="K26" s="32"/>
    </row>
    <row r="27" spans="2:25" ht="13" x14ac:dyDescent="0.3">
      <c r="B27" s="18"/>
      <c r="C27" s="14" t="s">
        <v>27</v>
      </c>
      <c r="D27" s="78" t="s">
        <v>70</v>
      </c>
      <c r="E27" s="59">
        <f>SUM(G27:I27)</f>
        <v>655778978.53189993</v>
      </c>
      <c r="F27" s="64"/>
      <c r="G27" s="59">
        <f>'EPCOR ENMAX Assets'!E12</f>
        <v>0</v>
      </c>
      <c r="H27" s="59">
        <f>'EPCOR ENMAX Assets'!F12</f>
        <v>256119119.62699997</v>
      </c>
      <c r="I27" s="59">
        <f>'EPCOR ENMAX Assets'!G12</f>
        <v>399659858.90490001</v>
      </c>
      <c r="J27" s="21"/>
      <c r="K27" s="32"/>
    </row>
    <row r="28" spans="2:25" x14ac:dyDescent="0.25">
      <c r="C28" s="20"/>
      <c r="D28" s="81"/>
      <c r="E28" s="64"/>
      <c r="F28" s="64"/>
      <c r="G28" s="64"/>
      <c r="H28" s="64"/>
      <c r="I28" s="64"/>
      <c r="J28" s="21"/>
      <c r="K28" s="32"/>
    </row>
    <row r="29" spans="2:25" ht="13" x14ac:dyDescent="0.3">
      <c r="B29" s="13" t="s">
        <v>27</v>
      </c>
      <c r="D29" s="82"/>
      <c r="E29" s="67"/>
      <c r="F29" s="67"/>
      <c r="G29" s="67"/>
      <c r="H29" s="67"/>
      <c r="I29" s="67"/>
      <c r="J29" s="21"/>
      <c r="K29" s="32"/>
    </row>
    <row r="30" spans="2:25" ht="13" x14ac:dyDescent="0.3">
      <c r="B30" s="18"/>
      <c r="C30" s="14" t="s">
        <v>27</v>
      </c>
      <c r="D30" s="78" t="s">
        <v>70</v>
      </c>
      <c r="E30" s="63">
        <f>SUM(G30:I30)</f>
        <v>13706969747.97377</v>
      </c>
      <c r="F30" s="64"/>
      <c r="G30" s="58">
        <f>G27+G24+G21+G16</f>
        <v>7603516808.1498413</v>
      </c>
      <c r="H30" s="58">
        <f t="shared" ref="H30:I30" si="7">H27+H24+H21+H16</f>
        <v>3343016595.4978199</v>
      </c>
      <c r="I30" s="58">
        <f t="shared" si="7"/>
        <v>2760436344.3261085</v>
      </c>
      <c r="J30" s="31"/>
      <c r="K30" s="31"/>
    </row>
    <row r="31" spans="2:25" x14ac:dyDescent="0.25">
      <c r="C31" s="20"/>
      <c r="D31" s="81"/>
      <c r="E31" s="21"/>
      <c r="F31" s="21"/>
      <c r="G31" s="31"/>
      <c r="H31" s="31"/>
      <c r="I31" s="31"/>
      <c r="J31" s="31"/>
      <c r="K31" s="31"/>
    </row>
    <row r="32" spans="2:25" x14ac:dyDescent="0.25">
      <c r="C32" s="20"/>
      <c r="D32" s="81"/>
      <c r="E32" s="21"/>
      <c r="F32" s="21"/>
      <c r="G32" s="31"/>
      <c r="H32" s="31"/>
      <c r="I32" s="31"/>
      <c r="J32" s="31"/>
      <c r="K32" s="31"/>
    </row>
    <row r="33" spans="2:11" x14ac:dyDescent="0.25">
      <c r="D33" s="79"/>
    </row>
    <row r="34" spans="2:11" ht="15.5" x14ac:dyDescent="0.35">
      <c r="B34" s="10" t="s">
        <v>14</v>
      </c>
      <c r="C34" s="11"/>
      <c r="D34" s="80"/>
      <c r="E34" s="12"/>
      <c r="F34" s="12"/>
      <c r="G34" s="12"/>
      <c r="H34" s="12"/>
      <c r="I34" s="12"/>
      <c r="J34" s="12"/>
      <c r="K34" s="12"/>
    </row>
    <row r="35" spans="2:11" x14ac:dyDescent="0.25">
      <c r="C35" s="5"/>
      <c r="D35" s="83"/>
    </row>
    <row r="36" spans="2:11" ht="13" x14ac:dyDescent="0.3">
      <c r="B36" s="13" t="s">
        <v>81</v>
      </c>
      <c r="D36" s="78"/>
      <c r="E36" s="78"/>
    </row>
    <row r="37" spans="2:11" x14ac:dyDescent="0.25">
      <c r="D37" s="79"/>
    </row>
    <row r="38" spans="2:11" ht="13" x14ac:dyDescent="0.3">
      <c r="C38" s="5" t="s">
        <v>4</v>
      </c>
      <c r="D38" s="78" t="s">
        <v>70</v>
      </c>
      <c r="G38" s="59">
        <f>G30</f>
        <v>7603516808.1498413</v>
      </c>
      <c r="H38" s="59">
        <f t="shared" ref="H38:I38" si="8">H30</f>
        <v>3343016595.4978199</v>
      </c>
      <c r="I38" s="59">
        <f t="shared" si="8"/>
        <v>2760436344.3261085</v>
      </c>
    </row>
    <row r="39" spans="2:11" x14ac:dyDescent="0.25">
      <c r="C39" s="6" t="s">
        <v>10</v>
      </c>
      <c r="D39" s="79" t="s">
        <v>6</v>
      </c>
      <c r="G39" s="17">
        <f>G38/SUM($G$38:$I$38)</f>
        <v>0.55471901871482787</v>
      </c>
      <c r="H39" s="17">
        <f t="shared" ref="H39:I39" si="9">H38/SUM($G$38:$I$38)</f>
        <v>0.24389173223293942</v>
      </c>
      <c r="I39" s="17">
        <f t="shared" si="9"/>
        <v>0.20138924905223268</v>
      </c>
    </row>
    <row r="40" spans="2:11" x14ac:dyDescent="0.25">
      <c r="D40" s="79"/>
    </row>
    <row r="41" spans="2:11" ht="13" x14ac:dyDescent="0.3">
      <c r="B41" s="13" t="s">
        <v>85</v>
      </c>
      <c r="D41" s="79"/>
    </row>
    <row r="42" spans="2:11" x14ac:dyDescent="0.25">
      <c r="C42" s="5"/>
      <c r="D42" s="79"/>
    </row>
    <row r="43" spans="2:11" x14ac:dyDescent="0.25">
      <c r="C43" s="6" t="s">
        <v>11</v>
      </c>
      <c r="D43" s="79" t="s">
        <v>6</v>
      </c>
      <c r="E43" s="56">
        <f>'All TFOs Non-Capital Cost'!G32</f>
        <v>0.14951653767154591</v>
      </c>
      <c r="F43" s="55"/>
      <c r="G43" s="6"/>
    </row>
    <row r="44" spans="2:11" ht="13" x14ac:dyDescent="0.3">
      <c r="D44" s="79"/>
      <c r="E44" s="6"/>
      <c r="F44" s="6"/>
      <c r="G44" s="14" t="s">
        <v>1</v>
      </c>
      <c r="H44" s="14" t="s">
        <v>2</v>
      </c>
      <c r="I44" s="14" t="s">
        <v>3</v>
      </c>
    </row>
    <row r="45" spans="2:11" x14ac:dyDescent="0.25">
      <c r="C45" s="6" t="s">
        <v>12</v>
      </c>
      <c r="D45" s="79" t="s">
        <v>6</v>
      </c>
      <c r="E45" s="6"/>
      <c r="F45" s="6"/>
      <c r="G45" s="22">
        <f>'All TFOs Non-Capital Cost'!F16</f>
        <v>0.24693592297467992</v>
      </c>
      <c r="H45" s="22">
        <f>'All TFOs Non-Capital Cost'!G16</f>
        <v>0.39358594806623659</v>
      </c>
      <c r="I45" s="22">
        <f>'All TFOs Non-Capital Cost'!H16</f>
        <v>0.35947812895908349</v>
      </c>
    </row>
    <row r="46" spans="2:11" x14ac:dyDescent="0.25">
      <c r="D46" s="79"/>
      <c r="E46" s="23"/>
      <c r="F46" s="23"/>
    </row>
    <row r="47" spans="2:11" ht="13" x14ac:dyDescent="0.3">
      <c r="B47" s="18" t="s">
        <v>83</v>
      </c>
      <c r="D47" s="79" t="s">
        <v>6</v>
      </c>
      <c r="E47" s="23"/>
      <c r="F47" s="23"/>
      <c r="G47" s="24">
        <f>(G45*$E$43)+((1-$E$43)*G39)</f>
        <v>0.50870035588593099</v>
      </c>
      <c r="H47" s="24">
        <f t="shared" ref="H47:I47" si="10">(H45*$E$43)+((1-$E$43)*H39)</f>
        <v>0.26627349309379111</v>
      </c>
      <c r="I47" s="24">
        <f t="shared" si="10"/>
        <v>0.22502615102027784</v>
      </c>
    </row>
    <row r="48" spans="2:11" ht="13" x14ac:dyDescent="0.3">
      <c r="D48" s="79"/>
      <c r="E48" s="23"/>
      <c r="F48" s="23"/>
      <c r="G48" s="89"/>
      <c r="H48" s="89"/>
    </row>
    <row r="49" spans="2:12" ht="13" x14ac:dyDescent="0.3">
      <c r="B49" s="13" t="s">
        <v>13</v>
      </c>
      <c r="D49" s="79"/>
    </row>
    <row r="50" spans="2:12" ht="13" x14ac:dyDescent="0.3">
      <c r="B50" s="13"/>
      <c r="D50" s="79"/>
    </row>
    <row r="51" spans="2:12" ht="13" x14ac:dyDescent="0.3">
      <c r="C51" s="96" t="s">
        <v>13</v>
      </c>
      <c r="D51" s="78" t="s">
        <v>71</v>
      </c>
      <c r="E51" s="25">
        <v>2198.8645230000002</v>
      </c>
      <c r="F51" s="92" t="s">
        <v>77</v>
      </c>
    </row>
    <row r="52" spans="2:12" ht="13" x14ac:dyDescent="0.3">
      <c r="C52" s="96" t="s">
        <v>92</v>
      </c>
      <c r="D52" s="78" t="s">
        <v>71</v>
      </c>
      <c r="E52" s="25">
        <v>106.736763</v>
      </c>
      <c r="F52" s="92" t="s">
        <v>78</v>
      </c>
    </row>
    <row r="53" spans="2:12" x14ac:dyDescent="0.25">
      <c r="D53" s="79"/>
    </row>
    <row r="54" spans="2:12" ht="13" x14ac:dyDescent="0.3">
      <c r="B54" s="13" t="s">
        <v>84</v>
      </c>
      <c r="D54" s="79"/>
      <c r="G54" s="14" t="s">
        <v>9</v>
      </c>
      <c r="H54" s="14" t="s">
        <v>2</v>
      </c>
      <c r="I54" s="14" t="s">
        <v>3</v>
      </c>
    </row>
    <row r="55" spans="2:12" ht="13" x14ac:dyDescent="0.3">
      <c r="C55" s="5" t="s">
        <v>4</v>
      </c>
      <c r="D55" s="78" t="s">
        <v>71</v>
      </c>
      <c r="G55" s="16">
        <f>G47*($E$51-$E52)+E52</f>
        <v>1171.0028990708356</v>
      </c>
      <c r="H55" s="16">
        <f>H47*($E$51-$E52)</f>
        <v>557.07816665368875</v>
      </c>
      <c r="I55" s="16">
        <f>I47*($E$51-$E52)</f>
        <v>470.78345727547566</v>
      </c>
      <c r="J55" s="95" t="str">
        <f>IF(ROUND(SUM(G55:I55)-E51,5)=0,"OK","ERROR")</f>
        <v>OK</v>
      </c>
    </row>
    <row r="56" spans="2:12" x14ac:dyDescent="0.25">
      <c r="C56" s="6" t="s">
        <v>10</v>
      </c>
      <c r="D56" s="79" t="s">
        <v>6</v>
      </c>
      <c r="G56" s="109">
        <f>G55/SUM($G$55:$I$55)</f>
        <v>0.53254890732112459</v>
      </c>
      <c r="H56" s="109">
        <f t="shared" ref="H56:I56" si="11">H55/SUM($G$55:$I$55)</f>
        <v>0.2533481080015082</v>
      </c>
      <c r="I56" s="17">
        <f t="shared" si="11"/>
        <v>0.21410298467736738</v>
      </c>
      <c r="L56" s="26"/>
    </row>
    <row r="57" spans="2:12" ht="13" x14ac:dyDescent="0.3">
      <c r="C57" s="111" t="s">
        <v>91</v>
      </c>
      <c r="D57" s="79" t="s">
        <v>6</v>
      </c>
      <c r="G57" s="112">
        <f>G56/SUM($G$56:$H$56)</f>
        <v>0.67763192496983626</v>
      </c>
      <c r="H57" s="112">
        <f>H56/SUM($G$56:$H$56)</f>
        <v>0.32236807503016368</v>
      </c>
    </row>
    <row r="58" spans="2:12" x14ac:dyDescent="0.25">
      <c r="G58" s="94"/>
      <c r="H58" s="94"/>
      <c r="I58" s="94"/>
    </row>
    <row r="59" spans="2:12" ht="15.5" x14ac:dyDescent="0.35">
      <c r="B59" s="10"/>
      <c r="C59" s="11"/>
      <c r="D59" s="11"/>
      <c r="E59" s="12"/>
      <c r="F59" s="12"/>
      <c r="G59" s="12"/>
      <c r="H59" s="12"/>
      <c r="I59" s="12"/>
      <c r="J59" s="12"/>
      <c r="K59" s="12"/>
    </row>
    <row r="60" spans="2:12" x14ac:dyDescent="0.25"/>
    <row r="61" spans="2:12" x14ac:dyDescent="0.25"/>
    <row r="62" spans="2:12" x14ac:dyDescent="0.25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B7934-EEDF-432F-9ECC-42272754A6E0}">
  <sheetPr>
    <tabColor theme="9" tint="-0.249977111117893"/>
  </sheetPr>
  <dimension ref="A1"/>
  <sheetViews>
    <sheetView topLeftCell="XFD1" workbookViewId="0">
      <selection sqref="A1:XFD1048576"/>
    </sheetView>
  </sheetViews>
  <sheetFormatPr defaultColWidth="0" defaultRowHeight="14.5" x14ac:dyDescent="0.35"/>
  <cols>
    <col min="1" max="16384" width="8.7265625" hidden="1"/>
  </cols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AB85D-933F-4782-ABBE-9AE1564E8ECC}">
  <sheetPr>
    <tabColor theme="9" tint="0.59999389629810485"/>
  </sheetPr>
  <dimension ref="A1:AB33"/>
  <sheetViews>
    <sheetView showGridLines="0" workbookViewId="0"/>
  </sheetViews>
  <sheetFormatPr defaultColWidth="0" defaultRowHeight="12.5" zeroHeight="1" x14ac:dyDescent="0.25"/>
  <cols>
    <col min="1" max="1" width="8.7265625" style="1" customWidth="1"/>
    <col min="2" max="8" width="20.1796875" style="1" customWidth="1"/>
    <col min="9" max="28" width="20.1796875" style="1" hidden="1" customWidth="1"/>
    <col min="29" max="16384" width="8.7265625" style="1" hidden="1"/>
  </cols>
  <sheetData>
    <row r="1" spans="2:23" x14ac:dyDescent="0.25"/>
    <row r="2" spans="2:23" ht="20" x14ac:dyDescent="0.4">
      <c r="B2" s="2" t="s">
        <v>38</v>
      </c>
    </row>
    <row r="3" spans="2:23" x14ac:dyDescent="0.25"/>
    <row r="4" spans="2:23" ht="15.5" x14ac:dyDescent="0.35">
      <c r="B4" s="4" t="s">
        <v>37</v>
      </c>
      <c r="C4" s="3"/>
      <c r="D4" s="3"/>
      <c r="E4" s="3"/>
      <c r="F4" s="3"/>
      <c r="G4" s="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2:23" ht="13" x14ac:dyDescent="0.3">
      <c r="B5" s="41" t="s">
        <v>82</v>
      </c>
    </row>
    <row r="6" spans="2:23" x14ac:dyDescent="0.25"/>
    <row r="7" spans="2:23" ht="13" x14ac:dyDescent="0.3">
      <c r="C7" s="41" t="s">
        <v>29</v>
      </c>
      <c r="D7" s="34" t="s">
        <v>27</v>
      </c>
      <c r="E7" s="34" t="s">
        <v>34</v>
      </c>
      <c r="F7" s="34" t="s">
        <v>35</v>
      </c>
      <c r="G7" s="34" t="s">
        <v>36</v>
      </c>
    </row>
    <row r="8" spans="2:23" ht="13" x14ac:dyDescent="0.3">
      <c r="B8" s="34" t="s">
        <v>26</v>
      </c>
      <c r="C8" s="41" t="s">
        <v>70</v>
      </c>
      <c r="D8" s="49">
        <f>SUM(E8:G8)</f>
        <v>655778978.53189993</v>
      </c>
      <c r="E8" s="42">
        <v>0</v>
      </c>
      <c r="F8" s="42">
        <v>256119119.62699997</v>
      </c>
      <c r="G8" s="42">
        <v>399659858.90490001</v>
      </c>
    </row>
    <row r="9" spans="2:23" x14ac:dyDescent="0.25"/>
    <row r="10" spans="2:23" ht="13" x14ac:dyDescent="0.3">
      <c r="B10" s="34" t="s">
        <v>16</v>
      </c>
      <c r="C10" s="41" t="s">
        <v>70</v>
      </c>
      <c r="D10" s="44">
        <v>0</v>
      </c>
    </row>
    <row r="11" spans="2:23" x14ac:dyDescent="0.25"/>
    <row r="12" spans="2:23" ht="13" x14ac:dyDescent="0.3">
      <c r="B12" s="34" t="s">
        <v>28</v>
      </c>
      <c r="C12" s="41" t="s">
        <v>70</v>
      </c>
      <c r="D12" s="44">
        <f>SUM(E12:G12)</f>
        <v>655778978.53189993</v>
      </c>
      <c r="E12" s="44">
        <f>E8+$D10*(E8/SUM($E8:$G8))</f>
        <v>0</v>
      </c>
      <c r="F12" s="44">
        <f t="shared" ref="F12:G12" si="0">F8+$D10*(F8/SUM($E8:$G8))</f>
        <v>256119119.62699997</v>
      </c>
      <c r="G12" s="44">
        <f t="shared" si="0"/>
        <v>399659858.90490001</v>
      </c>
    </row>
    <row r="13" spans="2:23" ht="13" x14ac:dyDescent="0.3">
      <c r="D13" s="46"/>
    </row>
    <row r="14" spans="2:23" ht="13" x14ac:dyDescent="0.3">
      <c r="B14" s="34" t="s">
        <v>14</v>
      </c>
      <c r="C14" s="41" t="s">
        <v>6</v>
      </c>
      <c r="E14" s="24">
        <f>E12/SUM($E12:$G12)</f>
        <v>0</v>
      </c>
      <c r="F14" s="24">
        <f t="shared" ref="F14:G14" si="1">F12/SUM($E12:$G12)</f>
        <v>0.39055707488577451</v>
      </c>
      <c r="G14" s="24">
        <f t="shared" si="1"/>
        <v>0.6094429251142256</v>
      </c>
    </row>
    <row r="15" spans="2:23" x14ac:dyDescent="0.25"/>
    <row r="16" spans="2:23" x14ac:dyDescent="0.25"/>
    <row r="17" spans="2:7" ht="15.5" x14ac:dyDescent="0.35">
      <c r="B17" s="4" t="s">
        <v>33</v>
      </c>
      <c r="C17" s="3"/>
      <c r="D17" s="3"/>
      <c r="E17" s="3"/>
      <c r="F17" s="3"/>
      <c r="G17" s="3"/>
    </row>
    <row r="18" spans="2:7" ht="13" x14ac:dyDescent="0.3">
      <c r="B18" s="41" t="s">
        <v>82</v>
      </c>
    </row>
    <row r="19" spans="2:7" x14ac:dyDescent="0.25"/>
    <row r="20" spans="2:7" ht="13" x14ac:dyDescent="0.3">
      <c r="C20" s="41" t="s">
        <v>29</v>
      </c>
      <c r="D20" s="34" t="s">
        <v>27</v>
      </c>
      <c r="E20" s="34" t="s">
        <v>34</v>
      </c>
      <c r="F20" s="34" t="s">
        <v>35</v>
      </c>
      <c r="G20" s="34" t="s">
        <v>36</v>
      </c>
    </row>
    <row r="21" spans="2:7" ht="13" x14ac:dyDescent="0.3">
      <c r="B21" s="34" t="s">
        <v>26</v>
      </c>
      <c r="C21" s="41" t="s">
        <v>70</v>
      </c>
      <c r="D21" s="49">
        <f>SUM(E21:G21)</f>
        <v>732627815.11809683</v>
      </c>
      <c r="E21" s="42">
        <v>313305492.45057583</v>
      </c>
      <c r="F21" s="42">
        <v>76121931.472557917</v>
      </c>
      <c r="G21" s="42">
        <v>343200391.19496316</v>
      </c>
    </row>
    <row r="22" spans="2:7" x14ac:dyDescent="0.25"/>
    <row r="23" spans="2:7" ht="13" x14ac:dyDescent="0.3">
      <c r="B23" s="34" t="s">
        <v>16</v>
      </c>
      <c r="C23" s="41" t="s">
        <v>70</v>
      </c>
      <c r="D23" s="44">
        <v>0</v>
      </c>
    </row>
    <row r="24" spans="2:7" x14ac:dyDescent="0.25"/>
    <row r="25" spans="2:7" ht="13" x14ac:dyDescent="0.3">
      <c r="B25" s="34" t="s">
        <v>28</v>
      </c>
      <c r="C25" s="41" t="s">
        <v>70</v>
      </c>
      <c r="D25" s="44">
        <f>SUM(E25:G25)</f>
        <v>732627815.11809683</v>
      </c>
      <c r="E25" s="44">
        <f>E21+$D23*(E21/SUM($E21:$G21))</f>
        <v>313305492.45057583</v>
      </c>
      <c r="F25" s="44">
        <f t="shared" ref="F25:G25" si="2">F21+$D23*(F21/SUM($E21:$G21))</f>
        <v>76121931.472557917</v>
      </c>
      <c r="G25" s="44">
        <f t="shared" si="2"/>
        <v>343200391.19496316</v>
      </c>
    </row>
    <row r="26" spans="2:7" ht="13" x14ac:dyDescent="0.3">
      <c r="D26" s="46"/>
    </row>
    <row r="27" spans="2:7" ht="13" x14ac:dyDescent="0.3">
      <c r="B27" s="34" t="s">
        <v>14</v>
      </c>
      <c r="C27" s="41" t="s">
        <v>6</v>
      </c>
      <c r="E27" s="24">
        <f>E25/SUM($E25:$G25)</f>
        <v>0.4276461881263301</v>
      </c>
      <c r="F27" s="24">
        <f t="shared" ref="F27:G27" si="3">F25/SUM($E25:$G25)</f>
        <v>0.10390259542669336</v>
      </c>
      <c r="G27" s="24">
        <f t="shared" si="3"/>
        <v>0.46845121644697663</v>
      </c>
    </row>
    <row r="28" spans="2:7" x14ac:dyDescent="0.25"/>
    <row r="29" spans="2:7" x14ac:dyDescent="0.25"/>
    <row r="30" spans="2:7" x14ac:dyDescent="0.25"/>
    <row r="31" spans="2:7" ht="15.5" x14ac:dyDescent="0.35">
      <c r="B31" s="4"/>
      <c r="C31" s="4"/>
      <c r="D31" s="4"/>
      <c r="E31" s="4"/>
      <c r="F31" s="4"/>
      <c r="G31" s="4"/>
    </row>
    <row r="32" spans="2:7" x14ac:dyDescent="0.25"/>
    <row r="33" x14ac:dyDescent="0.25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2CA6-9760-46EB-A285-9731355A7F73}">
  <sheetPr>
    <tabColor theme="9" tint="0.59999389629810485"/>
  </sheetPr>
  <dimension ref="A1:AB23"/>
  <sheetViews>
    <sheetView showGridLines="0" workbookViewId="0"/>
  </sheetViews>
  <sheetFormatPr defaultColWidth="0" defaultRowHeight="12.5" zeroHeight="1" x14ac:dyDescent="0.25"/>
  <cols>
    <col min="1" max="1" width="8.7265625" style="1" customWidth="1"/>
    <col min="2" max="2" width="35.08984375" style="1" customWidth="1"/>
    <col min="3" max="5" width="20.1796875" style="1" customWidth="1"/>
    <col min="6" max="28" width="20.1796875" style="1" hidden="1" customWidth="1"/>
    <col min="29" max="16384" width="8.7265625" style="1" hidden="1"/>
  </cols>
  <sheetData>
    <row r="1" spans="2:28" x14ac:dyDescent="0.25"/>
    <row r="2" spans="2:28" ht="20" x14ac:dyDescent="0.4">
      <c r="B2" s="2" t="s">
        <v>17</v>
      </c>
    </row>
    <row r="3" spans="2:28" x14ac:dyDescent="0.25"/>
    <row r="4" spans="2:28" ht="15.5" x14ac:dyDescent="0.35">
      <c r="B4" s="4"/>
      <c r="C4" s="3"/>
      <c r="D4" s="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2:28" x14ac:dyDescent="0.25"/>
    <row r="6" spans="2:28" ht="13" x14ac:dyDescent="0.3">
      <c r="B6" s="34" t="s">
        <v>21</v>
      </c>
    </row>
    <row r="7" spans="2:28" ht="13" x14ac:dyDescent="0.3">
      <c r="B7" s="1" t="s">
        <v>19</v>
      </c>
      <c r="C7" s="41" t="s">
        <v>20</v>
      </c>
      <c r="D7" s="39">
        <v>240</v>
      </c>
    </row>
    <row r="8" spans="2:28" ht="13" x14ac:dyDescent="0.3">
      <c r="B8" s="1" t="s">
        <v>18</v>
      </c>
      <c r="C8" s="41" t="s">
        <v>20</v>
      </c>
      <c r="D8" s="39">
        <v>69</v>
      </c>
    </row>
    <row r="9" spans="2:28" x14ac:dyDescent="0.25"/>
    <row r="10" spans="2:28" ht="13" x14ac:dyDescent="0.3">
      <c r="B10" s="34" t="s">
        <v>44</v>
      </c>
    </row>
    <row r="11" spans="2:28" ht="13" x14ac:dyDescent="0.3">
      <c r="B11" s="1" t="s">
        <v>45</v>
      </c>
      <c r="C11" s="41" t="s">
        <v>20</v>
      </c>
      <c r="D11" s="38">
        <v>240</v>
      </c>
    </row>
    <row r="12" spans="2:28" ht="13" x14ac:dyDescent="0.3">
      <c r="B12" s="1" t="s">
        <v>46</v>
      </c>
      <c r="C12" s="41" t="s">
        <v>20</v>
      </c>
      <c r="D12" s="39">
        <v>69</v>
      </c>
    </row>
    <row r="13" spans="2:28" x14ac:dyDescent="0.25"/>
    <row r="14" spans="2:28" ht="13" x14ac:dyDescent="0.3">
      <c r="B14" s="34" t="s">
        <v>65</v>
      </c>
    </row>
    <row r="15" spans="2:28" x14ac:dyDescent="0.25">
      <c r="B15" s="1" t="s">
        <v>90</v>
      </c>
      <c r="C15" s="1" t="s">
        <v>6</v>
      </c>
      <c r="D15" s="105">
        <v>0.4</v>
      </c>
    </row>
    <row r="16" spans="2:28" ht="13" x14ac:dyDescent="0.3">
      <c r="B16" s="41" t="s">
        <v>89</v>
      </c>
      <c r="D16" s="41"/>
    </row>
    <row r="17" spans="2:4" x14ac:dyDescent="0.25"/>
    <row r="18" spans="2:4" x14ac:dyDescent="0.25">
      <c r="B18" s="1" t="s">
        <v>50</v>
      </c>
      <c r="C18" s="1" t="s">
        <v>51</v>
      </c>
      <c r="D18" s="68">
        <v>1000000</v>
      </c>
    </row>
    <row r="19" spans="2:4" x14ac:dyDescent="0.25">
      <c r="B19" s="1" t="s">
        <v>64</v>
      </c>
      <c r="C19" s="1" t="s">
        <v>51</v>
      </c>
      <c r="D19" s="39">
        <v>1000</v>
      </c>
    </row>
    <row r="20" spans="2:4" x14ac:dyDescent="0.25"/>
    <row r="21" spans="2:4" ht="15.5" x14ac:dyDescent="0.35">
      <c r="B21" s="4"/>
      <c r="C21" s="4"/>
      <c r="D21" s="4"/>
    </row>
    <row r="22" spans="2:4" x14ac:dyDescent="0.25"/>
    <row r="23" spans="2:4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760F-D47A-44D4-968E-B3B5E81EFC18}">
  <sheetPr>
    <tabColor theme="4"/>
  </sheetPr>
  <dimension ref="A1"/>
  <sheetViews>
    <sheetView topLeftCell="XFD1" workbookViewId="0"/>
  </sheetViews>
  <sheetFormatPr defaultColWidth="0" defaultRowHeight="14.5" x14ac:dyDescent="0.35"/>
  <cols>
    <col min="1" max="16384" width="8.7265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3238-9A2A-4682-85B0-B54708089D8A}">
  <sheetPr>
    <tabColor theme="4" tint="0.59999389629810485"/>
  </sheetPr>
  <dimension ref="A1:AR1298"/>
  <sheetViews>
    <sheetView showGridLines="0" workbookViewId="0"/>
  </sheetViews>
  <sheetFormatPr defaultColWidth="0" defaultRowHeight="12.5" zeroHeight="1" x14ac:dyDescent="0.25"/>
  <cols>
    <col min="1" max="1" width="12.7265625" style="1" customWidth="1"/>
    <col min="2" max="11" width="20.1796875" style="1" customWidth="1"/>
    <col min="12" max="12" width="10.6328125" style="1" customWidth="1"/>
    <col min="13" max="17" width="20.1796875" style="1" customWidth="1"/>
    <col min="18" max="44" width="20.1796875" style="1" hidden="1" customWidth="1"/>
    <col min="45" max="16384" width="8.7265625" style="1" hidden="1"/>
  </cols>
  <sheetData>
    <row r="1" spans="1:32" x14ac:dyDescent="0.25"/>
    <row r="2" spans="1:32" ht="20" x14ac:dyDescent="0.4">
      <c r="B2" s="2" t="s">
        <v>31</v>
      </c>
    </row>
    <row r="3" spans="1:32" x14ac:dyDescent="0.25"/>
    <row r="4" spans="1:32" ht="15.5" x14ac:dyDescent="0.35">
      <c r="B4" s="4" t="s">
        <v>15</v>
      </c>
      <c r="C4" s="3"/>
      <c r="D4" s="3"/>
      <c r="E4" s="33"/>
      <c r="F4" s="4" t="s">
        <v>73</v>
      </c>
      <c r="G4" s="3"/>
      <c r="H4" s="3"/>
      <c r="I4" s="3"/>
      <c r="J4" s="33"/>
      <c r="K4" s="4" t="s">
        <v>25</v>
      </c>
      <c r="L4" s="4"/>
      <c r="M4" s="4"/>
      <c r="N4" s="3"/>
      <c r="O4" s="3"/>
      <c r="P4" s="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32" ht="13" x14ac:dyDescent="0.3">
      <c r="B5" s="41" t="s">
        <v>82</v>
      </c>
    </row>
    <row r="6" spans="1:32" ht="13" x14ac:dyDescent="0.3">
      <c r="C6" s="41" t="s">
        <v>75</v>
      </c>
      <c r="E6" s="93"/>
      <c r="F6" s="41"/>
      <c r="G6" s="41"/>
      <c r="H6" s="46"/>
    </row>
    <row r="7" spans="1:32" ht="13" x14ac:dyDescent="0.3">
      <c r="A7" s="41"/>
      <c r="B7" s="35" t="s">
        <v>72</v>
      </c>
      <c r="C7" s="35" t="s">
        <v>30</v>
      </c>
      <c r="D7" s="35" t="s">
        <v>67</v>
      </c>
      <c r="E7" s="48"/>
      <c r="F7" s="40" t="s">
        <v>22</v>
      </c>
      <c r="G7" s="40" t="s">
        <v>23</v>
      </c>
      <c r="H7" s="40" t="s">
        <v>24</v>
      </c>
      <c r="I7" s="40" t="s">
        <v>16</v>
      </c>
      <c r="L7" s="41" t="s">
        <v>29</v>
      </c>
      <c r="M7" s="34" t="s">
        <v>27</v>
      </c>
      <c r="N7" s="34" t="s">
        <v>22</v>
      </c>
      <c r="O7" s="34" t="s">
        <v>23</v>
      </c>
      <c r="P7" s="34" t="s">
        <v>24</v>
      </c>
    </row>
    <row r="8" spans="1:32" ht="13" x14ac:dyDescent="0.3">
      <c r="B8" s="42">
        <v>9184.2135741933307</v>
      </c>
      <c r="C8" s="37" t="e">
        <v>#N/A</v>
      </c>
      <c r="D8" s="37" t="s">
        <v>93</v>
      </c>
      <c r="E8" s="33"/>
      <c r="F8" s="44">
        <f t="shared" ref="F8:F71" si="0">IFERROR(IF(D8="y",0,IF(C8&gt;=BulkLineLimit,B8,0)),0)</f>
        <v>0</v>
      </c>
      <c r="G8" s="44">
        <f t="shared" ref="G8:G71" si="1">IFERROR(IF(D8="y",0,IF(AND(C8&lt;BulkLineLimit,C8&gt;=RegionalLineLimit),B8,0)),0)</f>
        <v>0</v>
      </c>
      <c r="H8" s="44">
        <f t="shared" ref="H8:H71" si="2">IFERROR(IF(D8="y",0,IF(C8&lt;RegionalLineLimit,B8,0)),0)+IFERROR(IF(D8="y",B8,0),0)</f>
        <v>0</v>
      </c>
      <c r="I8" s="45">
        <f t="shared" ref="I8:I71" si="3">B8-SUM(F8:H8)</f>
        <v>9184.2135741933307</v>
      </c>
      <c r="K8" s="34" t="s">
        <v>26</v>
      </c>
      <c r="L8" s="41" t="s">
        <v>70</v>
      </c>
      <c r="M8" s="44">
        <f>SUM(N8:P8)</f>
        <v>3072804905.2486811</v>
      </c>
      <c r="N8" s="44">
        <f>SUM(F8:F875)</f>
        <v>2245893974.7395787</v>
      </c>
      <c r="O8" s="44">
        <f>SUM(G8:G875)</f>
        <v>655169475.54970348</v>
      </c>
      <c r="P8" s="44">
        <f>SUM(H8:H875)</f>
        <v>171741454.95939857</v>
      </c>
    </row>
    <row r="9" spans="1:32" ht="13" x14ac:dyDescent="0.3">
      <c r="B9" s="42">
        <v>547.80322422099607</v>
      </c>
      <c r="C9" s="37" t="e">
        <v>#N/A</v>
      </c>
      <c r="D9" s="37" t="s">
        <v>93</v>
      </c>
      <c r="E9" s="33"/>
      <c r="F9" s="44">
        <f t="shared" si="0"/>
        <v>0</v>
      </c>
      <c r="G9" s="44">
        <f t="shared" si="1"/>
        <v>0</v>
      </c>
      <c r="H9" s="44">
        <f t="shared" si="2"/>
        <v>0</v>
      </c>
      <c r="I9" s="45">
        <f t="shared" si="3"/>
        <v>547.80322422099607</v>
      </c>
      <c r="M9" s="97" t="b">
        <f>SUM(B8:B875)=SUM(F8:I875)</f>
        <v>1</v>
      </c>
    </row>
    <row r="10" spans="1:32" x14ac:dyDescent="0.25">
      <c r="B10" s="42">
        <v>3295.8930512961342</v>
      </c>
      <c r="C10" s="37" t="e">
        <v>#N/A</v>
      </c>
      <c r="D10" s="37" t="s">
        <v>93</v>
      </c>
      <c r="E10" s="33"/>
      <c r="F10" s="44">
        <f t="shared" si="0"/>
        <v>0</v>
      </c>
      <c r="G10" s="44">
        <f t="shared" si="1"/>
        <v>0</v>
      </c>
      <c r="H10" s="44">
        <f t="shared" si="2"/>
        <v>0</v>
      </c>
      <c r="I10" s="45">
        <f t="shared" si="3"/>
        <v>3295.8930512961342</v>
      </c>
    </row>
    <row r="11" spans="1:32" ht="13" x14ac:dyDescent="0.3">
      <c r="B11" s="42">
        <v>3543.3201347764261</v>
      </c>
      <c r="C11" s="37" t="e">
        <v>#N/A</v>
      </c>
      <c r="D11" s="37" t="s">
        <v>93</v>
      </c>
      <c r="E11" s="33"/>
      <c r="F11" s="44">
        <f t="shared" si="0"/>
        <v>0</v>
      </c>
      <c r="G11" s="44">
        <f t="shared" si="1"/>
        <v>0</v>
      </c>
      <c r="H11" s="44">
        <f t="shared" si="2"/>
        <v>0</v>
      </c>
      <c r="I11" s="45">
        <f t="shared" si="3"/>
        <v>3543.3201347764261</v>
      </c>
      <c r="K11" s="34" t="s">
        <v>16</v>
      </c>
      <c r="L11" s="41" t="s">
        <v>70</v>
      </c>
      <c r="M11" s="53">
        <f>SUM(I8:I875)</f>
        <v>257520145.47713959</v>
      </c>
    </row>
    <row r="12" spans="1:32" x14ac:dyDescent="0.25">
      <c r="B12" s="42">
        <v>93693.354701820368</v>
      </c>
      <c r="C12" s="37" t="e">
        <v>#N/A</v>
      </c>
      <c r="D12" s="37" t="s">
        <v>93</v>
      </c>
      <c r="E12" s="33"/>
      <c r="F12" s="44">
        <f t="shared" si="0"/>
        <v>0</v>
      </c>
      <c r="G12" s="44">
        <f t="shared" si="1"/>
        <v>0</v>
      </c>
      <c r="H12" s="44">
        <f t="shared" si="2"/>
        <v>0</v>
      </c>
      <c r="I12" s="45">
        <f t="shared" si="3"/>
        <v>93693.354701820368</v>
      </c>
    </row>
    <row r="13" spans="1:32" x14ac:dyDescent="0.25">
      <c r="B13" s="42">
        <v>85062.420726140423</v>
      </c>
      <c r="C13" s="37" t="e">
        <v>#N/A</v>
      </c>
      <c r="D13" s="37" t="s">
        <v>93</v>
      </c>
      <c r="E13" s="33"/>
      <c r="F13" s="44">
        <f t="shared" si="0"/>
        <v>0</v>
      </c>
      <c r="G13" s="44">
        <f t="shared" si="1"/>
        <v>0</v>
      </c>
      <c r="H13" s="44">
        <f t="shared" si="2"/>
        <v>0</v>
      </c>
      <c r="I13" s="45">
        <f t="shared" si="3"/>
        <v>85062.420726140423</v>
      </c>
    </row>
    <row r="14" spans="1:32" ht="13" x14ac:dyDescent="0.3">
      <c r="B14" s="42">
        <v>653269.00447617401</v>
      </c>
      <c r="C14" s="37" t="e">
        <v>#N/A</v>
      </c>
      <c r="D14" s="37" t="s">
        <v>93</v>
      </c>
      <c r="E14" s="33"/>
      <c r="F14" s="44">
        <f t="shared" si="0"/>
        <v>0</v>
      </c>
      <c r="G14" s="44">
        <f t="shared" si="1"/>
        <v>0</v>
      </c>
      <c r="H14" s="44">
        <f t="shared" si="2"/>
        <v>0</v>
      </c>
      <c r="I14" s="45">
        <f t="shared" si="3"/>
        <v>653269.00447617401</v>
      </c>
      <c r="K14" s="34" t="s">
        <v>28</v>
      </c>
      <c r="L14" s="41" t="s">
        <v>70</v>
      </c>
      <c r="M14" s="44">
        <f>SUM(N14:P14)</f>
        <v>3330325050.7258205</v>
      </c>
      <c r="N14" s="44">
        <f>N8+$M11*(N8/SUM($N8:$P8))</f>
        <v>2434113845.8134832</v>
      </c>
      <c r="O14" s="44">
        <f>O8+$M11*(O8/SUM($N8:$P8))</f>
        <v>710076748.8255142</v>
      </c>
      <c r="P14" s="44">
        <f>P8+$M11*(P8/SUM($N8:$P8))</f>
        <v>186134456.08682311</v>
      </c>
    </row>
    <row r="15" spans="1:32" ht="13" x14ac:dyDescent="0.3">
      <c r="B15" s="42">
        <v>5589.7752907475497</v>
      </c>
      <c r="C15" s="37" t="e">
        <v>#N/A</v>
      </c>
      <c r="D15" s="37" t="s">
        <v>93</v>
      </c>
      <c r="E15" s="33"/>
      <c r="F15" s="44">
        <f t="shared" si="0"/>
        <v>0</v>
      </c>
      <c r="G15" s="44">
        <f t="shared" si="1"/>
        <v>0</v>
      </c>
      <c r="H15" s="44">
        <f t="shared" si="2"/>
        <v>0</v>
      </c>
      <c r="I15" s="45">
        <f t="shared" si="3"/>
        <v>5589.7752907475497</v>
      </c>
      <c r="M15" s="98">
        <f>M14-SUM(B8:B875)</f>
        <v>4.76837158203125E-6</v>
      </c>
    </row>
    <row r="16" spans="1:32" ht="13" x14ac:dyDescent="0.3">
      <c r="B16" s="42">
        <v>117860.89107311776</v>
      </c>
      <c r="C16" s="37" t="e">
        <v>#N/A</v>
      </c>
      <c r="D16" s="37" t="s">
        <v>93</v>
      </c>
      <c r="E16" s="33"/>
      <c r="F16" s="44">
        <f t="shared" si="0"/>
        <v>0</v>
      </c>
      <c r="G16" s="44">
        <f t="shared" si="1"/>
        <v>0</v>
      </c>
      <c r="H16" s="44">
        <f t="shared" si="2"/>
        <v>0</v>
      </c>
      <c r="I16" s="45">
        <f t="shared" si="3"/>
        <v>117860.89107311776</v>
      </c>
      <c r="K16" s="34" t="s">
        <v>14</v>
      </c>
      <c r="L16" s="41" t="s">
        <v>6</v>
      </c>
      <c r="N16" s="24">
        <f>N14/SUM($N14:$P14)</f>
        <v>0.73089377425275215</v>
      </c>
      <c r="O16" s="24">
        <f>O14/SUM($N14:$P14)</f>
        <v>0.21321544834512718</v>
      </c>
      <c r="P16" s="24">
        <f>P14/SUM($N14:$P14)</f>
        <v>5.589077740212068E-2</v>
      </c>
    </row>
    <row r="17" spans="2:9" x14ac:dyDescent="0.25">
      <c r="B17" s="42">
        <v>185197.85242246979</v>
      </c>
      <c r="C17" s="37" t="e">
        <v>#N/A</v>
      </c>
      <c r="D17" s="37" t="s">
        <v>93</v>
      </c>
      <c r="E17" s="33"/>
      <c r="F17" s="44">
        <f t="shared" si="0"/>
        <v>0</v>
      </c>
      <c r="G17" s="44">
        <f t="shared" si="1"/>
        <v>0</v>
      </c>
      <c r="H17" s="44">
        <f t="shared" si="2"/>
        <v>0</v>
      </c>
      <c r="I17" s="45">
        <f t="shared" si="3"/>
        <v>185197.85242246979</v>
      </c>
    </row>
    <row r="18" spans="2:9" x14ac:dyDescent="0.25">
      <c r="B18" s="42">
        <v>27304.361036572969</v>
      </c>
      <c r="C18" s="37" t="e">
        <v>#N/A</v>
      </c>
      <c r="D18" s="37" t="s">
        <v>93</v>
      </c>
      <c r="E18" s="33"/>
      <c r="F18" s="44">
        <f t="shared" si="0"/>
        <v>0</v>
      </c>
      <c r="G18" s="44">
        <f t="shared" si="1"/>
        <v>0</v>
      </c>
      <c r="H18" s="44">
        <f t="shared" si="2"/>
        <v>0</v>
      </c>
      <c r="I18" s="45">
        <f t="shared" si="3"/>
        <v>27304.361036572969</v>
      </c>
    </row>
    <row r="19" spans="2:9" x14ac:dyDescent="0.25">
      <c r="B19" s="42">
        <v>11815.447089976553</v>
      </c>
      <c r="C19" s="37" t="e">
        <v>#N/A</v>
      </c>
      <c r="D19" s="37" t="s">
        <v>93</v>
      </c>
      <c r="E19" s="33"/>
      <c r="F19" s="44">
        <f t="shared" si="0"/>
        <v>0</v>
      </c>
      <c r="G19" s="44">
        <f t="shared" si="1"/>
        <v>0</v>
      </c>
      <c r="H19" s="44">
        <f t="shared" si="2"/>
        <v>0</v>
      </c>
      <c r="I19" s="45">
        <f t="shared" si="3"/>
        <v>11815.447089976553</v>
      </c>
    </row>
    <row r="20" spans="2:9" x14ac:dyDescent="0.25">
      <c r="B20" s="42">
        <v>219691.54480826875</v>
      </c>
      <c r="C20" s="37" t="e">
        <v>#N/A</v>
      </c>
      <c r="D20" s="37" t="s">
        <v>93</v>
      </c>
      <c r="E20" s="33"/>
      <c r="F20" s="44">
        <f t="shared" si="0"/>
        <v>0</v>
      </c>
      <c r="G20" s="44">
        <f t="shared" si="1"/>
        <v>0</v>
      </c>
      <c r="H20" s="44">
        <f t="shared" si="2"/>
        <v>0</v>
      </c>
      <c r="I20" s="45">
        <f t="shared" si="3"/>
        <v>219691.54480826875</v>
      </c>
    </row>
    <row r="21" spans="2:9" x14ac:dyDescent="0.25">
      <c r="B21" s="42">
        <v>48733.3399115906</v>
      </c>
      <c r="C21" s="37" t="e">
        <v>#N/A</v>
      </c>
      <c r="D21" s="37" t="s">
        <v>93</v>
      </c>
      <c r="E21" s="33"/>
      <c r="F21" s="44">
        <f t="shared" si="0"/>
        <v>0</v>
      </c>
      <c r="G21" s="44">
        <f t="shared" si="1"/>
        <v>0</v>
      </c>
      <c r="H21" s="44">
        <f t="shared" si="2"/>
        <v>0</v>
      </c>
      <c r="I21" s="45">
        <f t="shared" si="3"/>
        <v>48733.3399115906</v>
      </c>
    </row>
    <row r="22" spans="2:9" x14ac:dyDescent="0.25">
      <c r="B22" s="42">
        <v>2052592.4428569982</v>
      </c>
      <c r="C22" s="37" t="e">
        <v>#N/A</v>
      </c>
      <c r="D22" s="37" t="s">
        <v>93</v>
      </c>
      <c r="E22" s="33"/>
      <c r="F22" s="44">
        <f t="shared" si="0"/>
        <v>0</v>
      </c>
      <c r="G22" s="44">
        <f t="shared" si="1"/>
        <v>0</v>
      </c>
      <c r="H22" s="44">
        <f t="shared" si="2"/>
        <v>0</v>
      </c>
      <c r="I22" s="45">
        <f t="shared" si="3"/>
        <v>2052592.4428569982</v>
      </c>
    </row>
    <row r="23" spans="2:9" x14ac:dyDescent="0.25">
      <c r="B23" s="42">
        <v>24857.489602645706</v>
      </c>
      <c r="C23" s="37" t="e">
        <v>#N/A</v>
      </c>
      <c r="D23" s="37" t="s">
        <v>93</v>
      </c>
      <c r="E23" s="33"/>
      <c r="F23" s="44">
        <f t="shared" si="0"/>
        <v>0</v>
      </c>
      <c r="G23" s="44">
        <f t="shared" si="1"/>
        <v>0</v>
      </c>
      <c r="H23" s="44">
        <f t="shared" si="2"/>
        <v>0</v>
      </c>
      <c r="I23" s="45">
        <f t="shared" si="3"/>
        <v>24857.489602645706</v>
      </c>
    </row>
    <row r="24" spans="2:9" x14ac:dyDescent="0.25">
      <c r="B24" s="42">
        <v>28151.391150002299</v>
      </c>
      <c r="C24" s="37" t="e">
        <v>#N/A</v>
      </c>
      <c r="D24" s="37" t="s">
        <v>93</v>
      </c>
      <c r="E24" s="33"/>
      <c r="F24" s="44">
        <f t="shared" si="0"/>
        <v>0</v>
      </c>
      <c r="G24" s="44">
        <f t="shared" si="1"/>
        <v>0</v>
      </c>
      <c r="H24" s="44">
        <f t="shared" si="2"/>
        <v>0</v>
      </c>
      <c r="I24" s="45">
        <f t="shared" si="3"/>
        <v>28151.391150002299</v>
      </c>
    </row>
    <row r="25" spans="2:9" x14ac:dyDescent="0.25">
      <c r="B25" s="42">
        <v>373212.23556616</v>
      </c>
      <c r="C25" s="37" t="e">
        <v>#N/A</v>
      </c>
      <c r="D25" s="37" t="s">
        <v>93</v>
      </c>
      <c r="E25" s="33"/>
      <c r="F25" s="44">
        <f t="shared" si="0"/>
        <v>0</v>
      </c>
      <c r="G25" s="44">
        <f t="shared" si="1"/>
        <v>0</v>
      </c>
      <c r="H25" s="44">
        <f t="shared" si="2"/>
        <v>0</v>
      </c>
      <c r="I25" s="45">
        <f t="shared" si="3"/>
        <v>373212.23556616</v>
      </c>
    </row>
    <row r="26" spans="2:9" x14ac:dyDescent="0.25">
      <c r="B26" s="42">
        <v>43851.148956581208</v>
      </c>
      <c r="C26" s="37" t="e">
        <v>#N/A</v>
      </c>
      <c r="D26" s="37" t="s">
        <v>93</v>
      </c>
      <c r="E26" s="33"/>
      <c r="F26" s="44">
        <f t="shared" si="0"/>
        <v>0</v>
      </c>
      <c r="G26" s="44">
        <f t="shared" si="1"/>
        <v>0</v>
      </c>
      <c r="H26" s="44">
        <f t="shared" si="2"/>
        <v>0</v>
      </c>
      <c r="I26" s="45">
        <f t="shared" si="3"/>
        <v>43851.148956581208</v>
      </c>
    </row>
    <row r="27" spans="2:9" x14ac:dyDescent="0.25">
      <c r="B27" s="42">
        <v>56317.808850025467</v>
      </c>
      <c r="C27" s="37" t="e">
        <v>#N/A</v>
      </c>
      <c r="D27" s="37" t="s">
        <v>93</v>
      </c>
      <c r="E27" s="33"/>
      <c r="F27" s="44">
        <f t="shared" si="0"/>
        <v>0</v>
      </c>
      <c r="G27" s="44">
        <f t="shared" si="1"/>
        <v>0</v>
      </c>
      <c r="H27" s="44">
        <f t="shared" si="2"/>
        <v>0</v>
      </c>
      <c r="I27" s="45">
        <f t="shared" si="3"/>
        <v>56317.808850025467</v>
      </c>
    </row>
    <row r="28" spans="2:9" x14ac:dyDescent="0.25">
      <c r="B28" s="42">
        <v>587.0821073598288</v>
      </c>
      <c r="C28" s="37" t="e">
        <v>#N/A</v>
      </c>
      <c r="D28" s="37" t="s">
        <v>93</v>
      </c>
      <c r="E28" s="33"/>
      <c r="F28" s="44">
        <f t="shared" si="0"/>
        <v>0</v>
      </c>
      <c r="G28" s="44">
        <f t="shared" si="1"/>
        <v>0</v>
      </c>
      <c r="H28" s="44">
        <f t="shared" si="2"/>
        <v>0</v>
      </c>
      <c r="I28" s="45">
        <f t="shared" si="3"/>
        <v>587.0821073598288</v>
      </c>
    </row>
    <row r="29" spans="2:9" x14ac:dyDescent="0.25">
      <c r="B29" s="42">
        <v>502179.43605067348</v>
      </c>
      <c r="C29" s="37" t="e">
        <v>#N/A</v>
      </c>
      <c r="D29" s="37" t="s">
        <v>93</v>
      </c>
      <c r="E29" s="33"/>
      <c r="F29" s="44">
        <f t="shared" si="0"/>
        <v>0</v>
      </c>
      <c r="G29" s="44">
        <f t="shared" si="1"/>
        <v>0</v>
      </c>
      <c r="H29" s="44">
        <f t="shared" si="2"/>
        <v>0</v>
      </c>
      <c r="I29" s="45">
        <f t="shared" si="3"/>
        <v>502179.43605067348</v>
      </c>
    </row>
    <row r="30" spans="2:9" x14ac:dyDescent="0.25">
      <c r="B30" s="42">
        <v>1558240.2329167095</v>
      </c>
      <c r="C30" s="37">
        <v>72</v>
      </c>
      <c r="D30" s="37" t="s">
        <v>93</v>
      </c>
      <c r="E30" s="33"/>
      <c r="F30" s="44">
        <f t="shared" si="0"/>
        <v>0</v>
      </c>
      <c r="G30" s="44">
        <f t="shared" si="1"/>
        <v>1558240.2329167095</v>
      </c>
      <c r="H30" s="44">
        <f t="shared" si="2"/>
        <v>0</v>
      </c>
      <c r="I30" s="45">
        <f t="shared" si="3"/>
        <v>0</v>
      </c>
    </row>
    <row r="31" spans="2:9" x14ac:dyDescent="0.25">
      <c r="B31" s="42">
        <v>867340.13427909394</v>
      </c>
      <c r="C31" s="37">
        <v>72</v>
      </c>
      <c r="D31" s="37" t="s">
        <v>93</v>
      </c>
      <c r="E31" s="33"/>
      <c r="F31" s="44">
        <f t="shared" si="0"/>
        <v>0</v>
      </c>
      <c r="G31" s="44">
        <f t="shared" si="1"/>
        <v>867340.13427909394</v>
      </c>
      <c r="H31" s="44">
        <f t="shared" si="2"/>
        <v>0</v>
      </c>
      <c r="I31" s="45">
        <f t="shared" si="3"/>
        <v>0</v>
      </c>
    </row>
    <row r="32" spans="2:9" x14ac:dyDescent="0.25">
      <c r="B32" s="42">
        <v>897464.9481589417</v>
      </c>
      <c r="C32" s="37">
        <v>72</v>
      </c>
      <c r="D32" s="37" t="s">
        <v>93</v>
      </c>
      <c r="E32" s="33"/>
      <c r="F32" s="44">
        <f t="shared" si="0"/>
        <v>0</v>
      </c>
      <c r="G32" s="44">
        <f t="shared" si="1"/>
        <v>897464.9481589417</v>
      </c>
      <c r="H32" s="44">
        <f t="shared" si="2"/>
        <v>0</v>
      </c>
      <c r="I32" s="45">
        <f t="shared" si="3"/>
        <v>0</v>
      </c>
    </row>
    <row r="33" spans="1:9" x14ac:dyDescent="0.25">
      <c r="B33" s="42">
        <v>297192.54866980313</v>
      </c>
      <c r="C33" s="37">
        <v>72</v>
      </c>
      <c r="D33" s="37" t="s">
        <v>93</v>
      </c>
      <c r="E33" s="33"/>
      <c r="F33" s="44">
        <f t="shared" si="0"/>
        <v>0</v>
      </c>
      <c r="G33" s="44">
        <f t="shared" si="1"/>
        <v>297192.54866980313</v>
      </c>
      <c r="H33" s="44">
        <f t="shared" si="2"/>
        <v>0</v>
      </c>
      <c r="I33" s="45">
        <f t="shared" si="3"/>
        <v>0</v>
      </c>
    </row>
    <row r="34" spans="1:9" x14ac:dyDescent="0.25">
      <c r="B34" s="42">
        <v>53329.518651369101</v>
      </c>
      <c r="C34" s="37">
        <v>72</v>
      </c>
      <c r="D34" s="37" t="s">
        <v>94</v>
      </c>
      <c r="E34" s="33"/>
      <c r="F34" s="44">
        <f t="shared" si="0"/>
        <v>0</v>
      </c>
      <c r="G34" s="44">
        <f t="shared" si="1"/>
        <v>0</v>
      </c>
      <c r="H34" s="44">
        <f t="shared" si="2"/>
        <v>53329.518651369101</v>
      </c>
      <c r="I34" s="45">
        <f t="shared" si="3"/>
        <v>0</v>
      </c>
    </row>
    <row r="35" spans="1:9" x14ac:dyDescent="0.25">
      <c r="B35" s="42">
        <v>1530269.3349768249</v>
      </c>
      <c r="C35" s="37">
        <v>72</v>
      </c>
      <c r="D35" s="37" t="s">
        <v>93</v>
      </c>
      <c r="E35" s="33"/>
      <c r="F35" s="44">
        <f t="shared" si="0"/>
        <v>0</v>
      </c>
      <c r="G35" s="44">
        <f t="shared" si="1"/>
        <v>1530269.3349768249</v>
      </c>
      <c r="H35" s="44">
        <f t="shared" si="2"/>
        <v>0</v>
      </c>
      <c r="I35" s="45">
        <f t="shared" si="3"/>
        <v>0</v>
      </c>
    </row>
    <row r="36" spans="1:9" x14ac:dyDescent="0.25">
      <c r="B36" s="42">
        <v>2649478.4211519328</v>
      </c>
      <c r="C36" s="37">
        <v>72</v>
      </c>
      <c r="D36" s="37" t="s">
        <v>93</v>
      </c>
      <c r="E36" s="33"/>
      <c r="F36" s="44">
        <f t="shared" si="0"/>
        <v>0</v>
      </c>
      <c r="G36" s="44">
        <f t="shared" si="1"/>
        <v>2649478.4211519328</v>
      </c>
      <c r="H36" s="44">
        <f t="shared" si="2"/>
        <v>0</v>
      </c>
      <c r="I36" s="45">
        <f t="shared" si="3"/>
        <v>0</v>
      </c>
    </row>
    <row r="37" spans="1:9" x14ac:dyDescent="0.25">
      <c r="B37" s="42">
        <v>1971084.3004373722</v>
      </c>
      <c r="C37" s="37">
        <v>72</v>
      </c>
      <c r="D37" s="37" t="s">
        <v>93</v>
      </c>
      <c r="E37" s="33"/>
      <c r="F37" s="44">
        <f t="shared" si="0"/>
        <v>0</v>
      </c>
      <c r="G37" s="44">
        <f t="shared" si="1"/>
        <v>1971084.3004373722</v>
      </c>
      <c r="H37" s="44">
        <f t="shared" si="2"/>
        <v>0</v>
      </c>
      <c r="I37" s="45">
        <f t="shared" si="3"/>
        <v>0</v>
      </c>
    </row>
    <row r="38" spans="1:9" x14ac:dyDescent="0.25">
      <c r="B38" s="42">
        <v>397544.70453623566</v>
      </c>
      <c r="C38" s="37">
        <v>72</v>
      </c>
      <c r="D38" s="37" t="s">
        <v>93</v>
      </c>
      <c r="E38" s="33"/>
      <c r="F38" s="44">
        <f t="shared" si="0"/>
        <v>0</v>
      </c>
      <c r="G38" s="44">
        <f t="shared" si="1"/>
        <v>397544.70453623566</v>
      </c>
      <c r="H38" s="44">
        <f t="shared" si="2"/>
        <v>0</v>
      </c>
      <c r="I38" s="45">
        <f t="shared" si="3"/>
        <v>0</v>
      </c>
    </row>
    <row r="39" spans="1:9" x14ac:dyDescent="0.25">
      <c r="B39" s="42">
        <v>852909.48076485808</v>
      </c>
      <c r="C39" s="37">
        <v>72</v>
      </c>
      <c r="D39" s="37" t="s">
        <v>93</v>
      </c>
      <c r="E39" s="33"/>
      <c r="F39" s="44">
        <f t="shared" si="0"/>
        <v>0</v>
      </c>
      <c r="G39" s="44">
        <f t="shared" si="1"/>
        <v>852909.48076485808</v>
      </c>
      <c r="H39" s="44">
        <f t="shared" si="2"/>
        <v>0</v>
      </c>
      <c r="I39" s="45">
        <f t="shared" si="3"/>
        <v>0</v>
      </c>
    </row>
    <row r="40" spans="1:9" x14ac:dyDescent="0.25">
      <c r="B40" s="42">
        <v>1261770.6060623482</v>
      </c>
      <c r="C40" s="37">
        <v>72</v>
      </c>
      <c r="D40" s="37" t="s">
        <v>94</v>
      </c>
      <c r="E40" s="33"/>
      <c r="F40" s="44">
        <f t="shared" si="0"/>
        <v>0</v>
      </c>
      <c r="G40" s="44">
        <f t="shared" si="1"/>
        <v>0</v>
      </c>
      <c r="H40" s="44">
        <f t="shared" si="2"/>
        <v>1261770.6060623482</v>
      </c>
      <c r="I40" s="45">
        <f t="shared" si="3"/>
        <v>0</v>
      </c>
    </row>
    <row r="41" spans="1:9" x14ac:dyDescent="0.25">
      <c r="B41" s="42">
        <v>1074.9828515428835</v>
      </c>
      <c r="C41" s="37">
        <v>72</v>
      </c>
      <c r="D41" s="37" t="s">
        <v>93</v>
      </c>
      <c r="E41" s="33"/>
      <c r="F41" s="44">
        <f t="shared" si="0"/>
        <v>0</v>
      </c>
      <c r="G41" s="44">
        <f t="shared" si="1"/>
        <v>1074.9828515428835</v>
      </c>
      <c r="H41" s="44">
        <f t="shared" si="2"/>
        <v>0</v>
      </c>
      <c r="I41" s="45">
        <f t="shared" si="3"/>
        <v>0</v>
      </c>
    </row>
    <row r="42" spans="1:9" x14ac:dyDescent="0.25">
      <c r="B42" s="42">
        <v>142246.99669585261</v>
      </c>
      <c r="C42" s="37">
        <v>72</v>
      </c>
      <c r="D42" s="37" t="s">
        <v>94</v>
      </c>
      <c r="E42" s="33"/>
      <c r="F42" s="44">
        <f t="shared" si="0"/>
        <v>0</v>
      </c>
      <c r="G42" s="44">
        <f t="shared" si="1"/>
        <v>0</v>
      </c>
      <c r="H42" s="44">
        <f t="shared" si="2"/>
        <v>142246.99669585261</v>
      </c>
      <c r="I42" s="45">
        <f t="shared" si="3"/>
        <v>0</v>
      </c>
    </row>
    <row r="43" spans="1:9" x14ac:dyDescent="0.25">
      <c r="B43" s="42">
        <v>131701.01943387341</v>
      </c>
      <c r="C43" s="37">
        <v>72</v>
      </c>
      <c r="D43" s="37" t="s">
        <v>94</v>
      </c>
      <c r="E43" s="33"/>
      <c r="F43" s="44">
        <f t="shared" si="0"/>
        <v>0</v>
      </c>
      <c r="G43" s="44">
        <f t="shared" si="1"/>
        <v>0</v>
      </c>
      <c r="H43" s="44">
        <f t="shared" si="2"/>
        <v>131701.01943387341</v>
      </c>
      <c r="I43" s="45">
        <f t="shared" si="3"/>
        <v>0</v>
      </c>
    </row>
    <row r="44" spans="1:9" x14ac:dyDescent="0.25">
      <c r="B44" s="42">
        <v>16.258932943286844</v>
      </c>
      <c r="C44" s="37">
        <v>72</v>
      </c>
      <c r="D44" s="37" t="s">
        <v>94</v>
      </c>
      <c r="E44" s="33"/>
      <c r="F44" s="44">
        <f t="shared" si="0"/>
        <v>0</v>
      </c>
      <c r="G44" s="44">
        <f t="shared" si="1"/>
        <v>0</v>
      </c>
      <c r="H44" s="44">
        <f t="shared" si="2"/>
        <v>16.258932943286844</v>
      </c>
      <c r="I44" s="45">
        <f t="shared" si="3"/>
        <v>0</v>
      </c>
    </row>
    <row r="45" spans="1:9" x14ac:dyDescent="0.25">
      <c r="B45" s="42">
        <v>70061.191143875272</v>
      </c>
      <c r="C45" s="37">
        <v>72</v>
      </c>
      <c r="D45" s="90" t="s">
        <v>94</v>
      </c>
      <c r="E45" s="33"/>
      <c r="F45" s="44">
        <f t="shared" si="0"/>
        <v>0</v>
      </c>
      <c r="G45" s="44">
        <f t="shared" si="1"/>
        <v>0</v>
      </c>
      <c r="H45" s="44">
        <f t="shared" si="2"/>
        <v>70061.191143875272</v>
      </c>
      <c r="I45" s="45">
        <f t="shared" si="3"/>
        <v>0</v>
      </c>
    </row>
    <row r="46" spans="1:9" ht="13" x14ac:dyDescent="0.3">
      <c r="A46" s="41"/>
      <c r="B46" s="42">
        <v>747058.3887769921</v>
      </c>
      <c r="C46" s="36">
        <v>72</v>
      </c>
      <c r="D46" s="37" t="s">
        <v>94</v>
      </c>
      <c r="E46" s="33"/>
      <c r="F46" s="44">
        <f t="shared" si="0"/>
        <v>0</v>
      </c>
      <c r="G46" s="44">
        <f t="shared" si="1"/>
        <v>0</v>
      </c>
      <c r="H46" s="44">
        <f t="shared" si="2"/>
        <v>747058.3887769921</v>
      </c>
      <c r="I46" s="45">
        <f t="shared" si="3"/>
        <v>0</v>
      </c>
    </row>
    <row r="47" spans="1:9" ht="13" x14ac:dyDescent="0.3">
      <c r="A47" s="41"/>
      <c r="B47" s="42">
        <v>410706.72080999275</v>
      </c>
      <c r="C47" s="36">
        <v>72</v>
      </c>
      <c r="D47" s="37" t="s">
        <v>93</v>
      </c>
      <c r="E47" s="33"/>
      <c r="F47" s="44">
        <f t="shared" si="0"/>
        <v>0</v>
      </c>
      <c r="G47" s="44">
        <f t="shared" si="1"/>
        <v>410706.72080999275</v>
      </c>
      <c r="H47" s="44">
        <f t="shared" si="2"/>
        <v>0</v>
      </c>
      <c r="I47" s="45">
        <f t="shared" si="3"/>
        <v>0</v>
      </c>
    </row>
    <row r="48" spans="1:9" x14ac:dyDescent="0.25">
      <c r="B48" s="42">
        <v>5990.2851669333086</v>
      </c>
      <c r="C48" s="37">
        <v>72</v>
      </c>
      <c r="D48" s="91" t="s">
        <v>94</v>
      </c>
      <c r="E48" s="33"/>
      <c r="F48" s="44">
        <f t="shared" si="0"/>
        <v>0</v>
      </c>
      <c r="G48" s="44">
        <f t="shared" si="1"/>
        <v>0</v>
      </c>
      <c r="H48" s="44">
        <f t="shared" si="2"/>
        <v>5990.2851669333086</v>
      </c>
      <c r="I48" s="45">
        <f t="shared" si="3"/>
        <v>0</v>
      </c>
    </row>
    <row r="49" spans="2:9" x14ac:dyDescent="0.25">
      <c r="B49" s="42">
        <v>1241047.6320826951</v>
      </c>
      <c r="C49" s="37">
        <v>72</v>
      </c>
      <c r="D49" s="37" t="s">
        <v>93</v>
      </c>
      <c r="E49" s="33"/>
      <c r="F49" s="44">
        <f t="shared" si="0"/>
        <v>0</v>
      </c>
      <c r="G49" s="44">
        <f t="shared" si="1"/>
        <v>1241047.6320826951</v>
      </c>
      <c r="H49" s="44">
        <f t="shared" si="2"/>
        <v>0</v>
      </c>
      <c r="I49" s="45">
        <f t="shared" si="3"/>
        <v>0</v>
      </c>
    </row>
    <row r="50" spans="2:9" x14ac:dyDescent="0.25">
      <c r="B50" s="42">
        <v>3529441.6727171969</v>
      </c>
      <c r="C50" s="37">
        <v>72</v>
      </c>
      <c r="D50" s="37" t="s">
        <v>93</v>
      </c>
      <c r="E50" s="33"/>
      <c r="F50" s="44">
        <f t="shared" si="0"/>
        <v>0</v>
      </c>
      <c r="G50" s="44">
        <f t="shared" si="1"/>
        <v>3529441.6727171969</v>
      </c>
      <c r="H50" s="44">
        <f t="shared" si="2"/>
        <v>0</v>
      </c>
      <c r="I50" s="45">
        <f t="shared" si="3"/>
        <v>0</v>
      </c>
    </row>
    <row r="51" spans="2:9" x14ac:dyDescent="0.25">
      <c r="B51" s="42">
        <v>2.5314867742455105</v>
      </c>
      <c r="C51" s="37">
        <v>72</v>
      </c>
      <c r="D51" s="37" t="s">
        <v>93</v>
      </c>
      <c r="E51" s="33"/>
      <c r="F51" s="44">
        <f t="shared" si="0"/>
        <v>0</v>
      </c>
      <c r="G51" s="44">
        <f t="shared" si="1"/>
        <v>2.5314867742455105</v>
      </c>
      <c r="H51" s="44">
        <f t="shared" si="2"/>
        <v>0</v>
      </c>
      <c r="I51" s="45">
        <f t="shared" si="3"/>
        <v>0</v>
      </c>
    </row>
    <row r="52" spans="2:9" x14ac:dyDescent="0.25">
      <c r="B52" s="42">
        <v>145909.09260678309</v>
      </c>
      <c r="C52" s="37" t="e">
        <v>#N/A</v>
      </c>
      <c r="D52" s="37" t="s">
        <v>93</v>
      </c>
      <c r="E52" s="33"/>
      <c r="F52" s="44">
        <f t="shared" si="0"/>
        <v>0</v>
      </c>
      <c r="G52" s="44">
        <f t="shared" si="1"/>
        <v>0</v>
      </c>
      <c r="H52" s="44">
        <f t="shared" si="2"/>
        <v>0</v>
      </c>
      <c r="I52" s="45">
        <f t="shared" si="3"/>
        <v>145909.09260678309</v>
      </c>
    </row>
    <row r="53" spans="2:9" x14ac:dyDescent="0.25">
      <c r="B53" s="42">
        <v>96206.957459803059</v>
      </c>
      <c r="C53" s="37">
        <v>72</v>
      </c>
      <c r="D53" s="37" t="s">
        <v>93</v>
      </c>
      <c r="E53" s="33"/>
      <c r="F53" s="44">
        <f t="shared" si="0"/>
        <v>0</v>
      </c>
      <c r="G53" s="44">
        <f t="shared" si="1"/>
        <v>96206.957459803059</v>
      </c>
      <c r="H53" s="44">
        <f t="shared" si="2"/>
        <v>0</v>
      </c>
      <c r="I53" s="45">
        <f t="shared" si="3"/>
        <v>0</v>
      </c>
    </row>
    <row r="54" spans="2:9" x14ac:dyDescent="0.25">
      <c r="B54" s="42">
        <v>5240.2924611711333</v>
      </c>
      <c r="C54" s="37" t="e">
        <v>#N/A</v>
      </c>
      <c r="D54" s="37" t="s">
        <v>93</v>
      </c>
      <c r="E54" s="33"/>
      <c r="F54" s="44">
        <f t="shared" si="0"/>
        <v>0</v>
      </c>
      <c r="G54" s="44">
        <f t="shared" si="1"/>
        <v>0</v>
      </c>
      <c r="H54" s="44">
        <f t="shared" si="2"/>
        <v>0</v>
      </c>
      <c r="I54" s="45">
        <f t="shared" si="3"/>
        <v>5240.2924611711333</v>
      </c>
    </row>
    <row r="55" spans="2:9" x14ac:dyDescent="0.25">
      <c r="B55" s="42">
        <v>802855.28384077933</v>
      </c>
      <c r="C55" s="37">
        <v>72</v>
      </c>
      <c r="D55" s="37" t="s">
        <v>93</v>
      </c>
      <c r="E55" s="33"/>
      <c r="F55" s="44">
        <f t="shared" si="0"/>
        <v>0</v>
      </c>
      <c r="G55" s="44">
        <f t="shared" si="1"/>
        <v>802855.28384077933</v>
      </c>
      <c r="H55" s="44">
        <f t="shared" si="2"/>
        <v>0</v>
      </c>
      <c r="I55" s="45">
        <f t="shared" si="3"/>
        <v>0</v>
      </c>
    </row>
    <row r="56" spans="2:9" x14ac:dyDescent="0.25">
      <c r="B56" s="42">
        <v>664369.35479551461</v>
      </c>
      <c r="C56" s="37">
        <v>72</v>
      </c>
      <c r="D56" s="37" t="s">
        <v>93</v>
      </c>
      <c r="E56" s="33"/>
      <c r="F56" s="44">
        <f t="shared" si="0"/>
        <v>0</v>
      </c>
      <c r="G56" s="44">
        <f t="shared" si="1"/>
        <v>664369.35479551461</v>
      </c>
      <c r="H56" s="44">
        <f t="shared" si="2"/>
        <v>0</v>
      </c>
      <c r="I56" s="45">
        <f t="shared" si="3"/>
        <v>0</v>
      </c>
    </row>
    <row r="57" spans="2:9" x14ac:dyDescent="0.25">
      <c r="B57" s="42">
        <v>1177279.0822254007</v>
      </c>
      <c r="C57" s="37">
        <v>72</v>
      </c>
      <c r="D57" s="37" t="s">
        <v>93</v>
      </c>
      <c r="E57" s="33"/>
      <c r="F57" s="44">
        <f t="shared" si="0"/>
        <v>0</v>
      </c>
      <c r="G57" s="44">
        <f t="shared" si="1"/>
        <v>1177279.0822254007</v>
      </c>
      <c r="H57" s="44">
        <f t="shared" si="2"/>
        <v>0</v>
      </c>
      <c r="I57" s="45">
        <f t="shared" si="3"/>
        <v>0</v>
      </c>
    </row>
    <row r="58" spans="2:9" x14ac:dyDescent="0.25">
      <c r="B58" s="42">
        <v>664710.06645620358</v>
      </c>
      <c r="C58" s="37" t="e">
        <v>#N/A</v>
      </c>
      <c r="D58" s="37" t="s">
        <v>93</v>
      </c>
      <c r="E58" s="33"/>
      <c r="F58" s="44">
        <f t="shared" si="0"/>
        <v>0</v>
      </c>
      <c r="G58" s="44">
        <f t="shared" si="1"/>
        <v>0</v>
      </c>
      <c r="H58" s="44">
        <f t="shared" si="2"/>
        <v>0</v>
      </c>
      <c r="I58" s="45">
        <f t="shared" si="3"/>
        <v>664710.06645620358</v>
      </c>
    </row>
    <row r="59" spans="2:9" x14ac:dyDescent="0.25">
      <c r="B59" s="42">
        <v>418739.51195101469</v>
      </c>
      <c r="C59" s="37" t="e">
        <v>#N/A</v>
      </c>
      <c r="D59" s="37" t="s">
        <v>93</v>
      </c>
      <c r="E59" s="33"/>
      <c r="F59" s="44">
        <f t="shared" si="0"/>
        <v>0</v>
      </c>
      <c r="G59" s="44">
        <f t="shared" si="1"/>
        <v>0</v>
      </c>
      <c r="H59" s="44">
        <f t="shared" si="2"/>
        <v>0</v>
      </c>
      <c r="I59" s="45">
        <f t="shared" si="3"/>
        <v>418739.51195101469</v>
      </c>
    </row>
    <row r="60" spans="2:9" x14ac:dyDescent="0.25">
      <c r="B60" s="42">
        <v>143280.98482369233</v>
      </c>
      <c r="C60" s="37" t="e">
        <v>#N/A</v>
      </c>
      <c r="D60" s="37" t="s">
        <v>93</v>
      </c>
      <c r="E60" s="33"/>
      <c r="F60" s="44">
        <f t="shared" si="0"/>
        <v>0</v>
      </c>
      <c r="G60" s="44">
        <f t="shared" si="1"/>
        <v>0</v>
      </c>
      <c r="H60" s="44">
        <f t="shared" si="2"/>
        <v>0</v>
      </c>
      <c r="I60" s="45">
        <f t="shared" si="3"/>
        <v>143280.98482369233</v>
      </c>
    </row>
    <row r="61" spans="2:9" x14ac:dyDescent="0.25">
      <c r="B61" s="42">
        <v>767231.76364984771</v>
      </c>
      <c r="C61" s="37" t="e">
        <v>#N/A</v>
      </c>
      <c r="D61" s="37" t="s">
        <v>93</v>
      </c>
      <c r="E61" s="33"/>
      <c r="F61" s="44">
        <f t="shared" si="0"/>
        <v>0</v>
      </c>
      <c r="G61" s="44">
        <f t="shared" si="1"/>
        <v>0</v>
      </c>
      <c r="H61" s="44">
        <f t="shared" si="2"/>
        <v>0</v>
      </c>
      <c r="I61" s="45">
        <f t="shared" si="3"/>
        <v>767231.76364984771</v>
      </c>
    </row>
    <row r="62" spans="2:9" x14ac:dyDescent="0.25">
      <c r="B62" s="42">
        <v>136207.96628401399</v>
      </c>
      <c r="C62" s="37" t="e">
        <v>#N/A</v>
      </c>
      <c r="D62" s="37" t="s">
        <v>93</v>
      </c>
      <c r="E62" s="33"/>
      <c r="F62" s="44">
        <f t="shared" si="0"/>
        <v>0</v>
      </c>
      <c r="G62" s="44">
        <f t="shared" si="1"/>
        <v>0</v>
      </c>
      <c r="H62" s="44">
        <f t="shared" si="2"/>
        <v>0</v>
      </c>
      <c r="I62" s="45">
        <f t="shared" si="3"/>
        <v>136207.96628401399</v>
      </c>
    </row>
    <row r="63" spans="2:9" x14ac:dyDescent="0.25">
      <c r="B63" s="42">
        <v>315466.97399170627</v>
      </c>
      <c r="C63" s="37" t="e">
        <v>#N/A</v>
      </c>
      <c r="D63" s="37" t="s">
        <v>93</v>
      </c>
      <c r="E63" s="33"/>
      <c r="F63" s="44">
        <f t="shared" si="0"/>
        <v>0</v>
      </c>
      <c r="G63" s="44">
        <f t="shared" si="1"/>
        <v>0</v>
      </c>
      <c r="H63" s="44">
        <f t="shared" si="2"/>
        <v>0</v>
      </c>
      <c r="I63" s="45">
        <f t="shared" si="3"/>
        <v>315466.97399170627</v>
      </c>
    </row>
    <row r="64" spans="2:9" x14ac:dyDescent="0.25">
      <c r="B64" s="42">
        <v>542.22694495917528</v>
      </c>
      <c r="C64" s="37" t="e">
        <v>#N/A</v>
      </c>
      <c r="D64" s="37" t="s">
        <v>93</v>
      </c>
      <c r="E64" s="33"/>
      <c r="F64" s="44">
        <f t="shared" si="0"/>
        <v>0</v>
      </c>
      <c r="G64" s="44">
        <f t="shared" si="1"/>
        <v>0</v>
      </c>
      <c r="H64" s="44">
        <f t="shared" si="2"/>
        <v>0</v>
      </c>
      <c r="I64" s="45">
        <f t="shared" si="3"/>
        <v>542.22694495917528</v>
      </c>
    </row>
    <row r="65" spans="2:9" x14ac:dyDescent="0.25">
      <c r="B65" s="42">
        <v>410145.34675405623</v>
      </c>
      <c r="C65" s="37" t="e">
        <v>#N/A</v>
      </c>
      <c r="D65" s="37" t="s">
        <v>93</v>
      </c>
      <c r="E65" s="33"/>
      <c r="F65" s="44">
        <f t="shared" si="0"/>
        <v>0</v>
      </c>
      <c r="G65" s="44">
        <f t="shared" si="1"/>
        <v>0</v>
      </c>
      <c r="H65" s="44">
        <f t="shared" si="2"/>
        <v>0</v>
      </c>
      <c r="I65" s="45">
        <f t="shared" si="3"/>
        <v>410145.34675405623</v>
      </c>
    </row>
    <row r="66" spans="2:9" x14ac:dyDescent="0.25">
      <c r="B66" s="42">
        <v>97942.073228701571</v>
      </c>
      <c r="C66" s="37" t="e">
        <v>#N/A</v>
      </c>
      <c r="D66" s="37" t="s">
        <v>93</v>
      </c>
      <c r="E66" s="33"/>
      <c r="F66" s="44">
        <f t="shared" si="0"/>
        <v>0</v>
      </c>
      <c r="G66" s="44">
        <f t="shared" si="1"/>
        <v>0</v>
      </c>
      <c r="H66" s="44">
        <f t="shared" si="2"/>
        <v>0</v>
      </c>
      <c r="I66" s="45">
        <f t="shared" si="3"/>
        <v>97942.073228701571</v>
      </c>
    </row>
    <row r="67" spans="2:9" x14ac:dyDescent="0.25">
      <c r="B67" s="42">
        <v>190131.63509186983</v>
      </c>
      <c r="C67" s="37" t="e">
        <v>#N/A</v>
      </c>
      <c r="D67" s="37" t="s">
        <v>93</v>
      </c>
      <c r="E67" s="33"/>
      <c r="F67" s="44">
        <f t="shared" si="0"/>
        <v>0</v>
      </c>
      <c r="G67" s="44">
        <f t="shared" si="1"/>
        <v>0</v>
      </c>
      <c r="H67" s="44">
        <f t="shared" si="2"/>
        <v>0</v>
      </c>
      <c r="I67" s="45">
        <f t="shared" si="3"/>
        <v>190131.63509186983</v>
      </c>
    </row>
    <row r="68" spans="2:9" x14ac:dyDescent="0.25">
      <c r="B68" s="42">
        <v>129960.59561003689</v>
      </c>
      <c r="C68" s="37" t="e">
        <v>#N/A</v>
      </c>
      <c r="D68" s="37" t="s">
        <v>93</v>
      </c>
      <c r="E68" s="33"/>
      <c r="F68" s="44">
        <f t="shared" si="0"/>
        <v>0</v>
      </c>
      <c r="G68" s="44">
        <f t="shared" si="1"/>
        <v>0</v>
      </c>
      <c r="H68" s="44">
        <f t="shared" si="2"/>
        <v>0</v>
      </c>
      <c r="I68" s="45">
        <f t="shared" si="3"/>
        <v>129960.59561003689</v>
      </c>
    </row>
    <row r="69" spans="2:9" x14ac:dyDescent="0.25">
      <c r="B69" s="42">
        <v>211844.22394814022</v>
      </c>
      <c r="C69" s="37" t="e">
        <v>#N/A</v>
      </c>
      <c r="D69" s="37" t="s">
        <v>93</v>
      </c>
      <c r="E69" s="33"/>
      <c r="F69" s="44">
        <f t="shared" si="0"/>
        <v>0</v>
      </c>
      <c r="G69" s="44">
        <f t="shared" si="1"/>
        <v>0</v>
      </c>
      <c r="H69" s="44">
        <f t="shared" si="2"/>
        <v>0</v>
      </c>
      <c r="I69" s="45">
        <f t="shared" si="3"/>
        <v>211844.22394814022</v>
      </c>
    </row>
    <row r="70" spans="2:9" x14ac:dyDescent="0.25">
      <c r="B70" s="42">
        <v>94277.14916839017</v>
      </c>
      <c r="C70" s="37" t="e">
        <v>#N/A</v>
      </c>
      <c r="D70" s="37" t="s">
        <v>93</v>
      </c>
      <c r="E70" s="33"/>
      <c r="F70" s="44">
        <f t="shared" si="0"/>
        <v>0</v>
      </c>
      <c r="G70" s="44">
        <f t="shared" si="1"/>
        <v>0</v>
      </c>
      <c r="H70" s="44">
        <f t="shared" si="2"/>
        <v>0</v>
      </c>
      <c r="I70" s="45">
        <f t="shared" si="3"/>
        <v>94277.14916839017</v>
      </c>
    </row>
    <row r="71" spans="2:9" x14ac:dyDescent="0.25">
      <c r="B71" s="42">
        <v>80490.749156647435</v>
      </c>
      <c r="C71" s="37" t="e">
        <v>#N/A</v>
      </c>
      <c r="D71" s="37" t="s">
        <v>93</v>
      </c>
      <c r="E71" s="33"/>
      <c r="F71" s="44">
        <f t="shared" si="0"/>
        <v>0</v>
      </c>
      <c r="G71" s="44">
        <f t="shared" si="1"/>
        <v>0</v>
      </c>
      <c r="H71" s="44">
        <f t="shared" si="2"/>
        <v>0</v>
      </c>
      <c r="I71" s="45">
        <f t="shared" si="3"/>
        <v>80490.749156647435</v>
      </c>
    </row>
    <row r="72" spans="2:9" x14ac:dyDescent="0.25">
      <c r="B72" s="42">
        <v>9940.5022290072829</v>
      </c>
      <c r="C72" s="37" t="e">
        <v>#N/A</v>
      </c>
      <c r="D72" s="37" t="s">
        <v>93</v>
      </c>
      <c r="E72" s="33"/>
      <c r="F72" s="44">
        <f t="shared" ref="F72:F135" si="4">IFERROR(IF(D72="y",0,IF(C72&gt;=BulkLineLimit,B72,0)),0)</f>
        <v>0</v>
      </c>
      <c r="G72" s="44">
        <f t="shared" ref="G72:G135" si="5">IFERROR(IF(D72="y",0,IF(AND(C72&lt;BulkLineLimit,C72&gt;=RegionalLineLimit),B72,0)),0)</f>
        <v>0</v>
      </c>
      <c r="H72" s="44">
        <f t="shared" ref="H72:H135" si="6">IFERROR(IF(D72="y",0,IF(C72&lt;RegionalLineLimit,B72,0)),0)+IFERROR(IF(D72="y",B72,0),0)</f>
        <v>0</v>
      </c>
      <c r="I72" s="45">
        <f t="shared" ref="I72:I135" si="7">B72-SUM(F72:H72)</f>
        <v>9940.5022290072829</v>
      </c>
    </row>
    <row r="73" spans="2:9" x14ac:dyDescent="0.25">
      <c r="B73" s="42">
        <v>65634.225381314682</v>
      </c>
      <c r="C73" s="37" t="e">
        <v>#N/A</v>
      </c>
      <c r="D73" s="37" t="s">
        <v>93</v>
      </c>
      <c r="E73" s="33"/>
      <c r="F73" s="44">
        <f t="shared" si="4"/>
        <v>0</v>
      </c>
      <c r="G73" s="44">
        <f t="shared" si="5"/>
        <v>0</v>
      </c>
      <c r="H73" s="44">
        <f t="shared" si="6"/>
        <v>0</v>
      </c>
      <c r="I73" s="45">
        <f t="shared" si="7"/>
        <v>65634.225381314682</v>
      </c>
    </row>
    <row r="74" spans="2:9" x14ac:dyDescent="0.25">
      <c r="B74" s="42">
        <v>7639.8748415192404</v>
      </c>
      <c r="C74" s="37" t="e">
        <v>#N/A</v>
      </c>
      <c r="D74" s="37" t="s">
        <v>93</v>
      </c>
      <c r="E74" s="33"/>
      <c r="F74" s="44">
        <f t="shared" si="4"/>
        <v>0</v>
      </c>
      <c r="G74" s="44">
        <f t="shared" si="5"/>
        <v>0</v>
      </c>
      <c r="H74" s="44">
        <f t="shared" si="6"/>
        <v>0</v>
      </c>
      <c r="I74" s="45">
        <f t="shared" si="7"/>
        <v>7639.8748415192404</v>
      </c>
    </row>
    <row r="75" spans="2:9" x14ac:dyDescent="0.25">
      <c r="B75" s="42">
        <v>102470.08043321181</v>
      </c>
      <c r="C75" s="37" t="e">
        <v>#N/A</v>
      </c>
      <c r="D75" s="37" t="s">
        <v>93</v>
      </c>
      <c r="E75" s="33"/>
      <c r="F75" s="44">
        <f t="shared" si="4"/>
        <v>0</v>
      </c>
      <c r="G75" s="44">
        <f t="shared" si="5"/>
        <v>0</v>
      </c>
      <c r="H75" s="44">
        <f t="shared" si="6"/>
        <v>0</v>
      </c>
      <c r="I75" s="45">
        <f t="shared" si="7"/>
        <v>102470.08043321181</v>
      </c>
    </row>
    <row r="76" spans="2:9" x14ac:dyDescent="0.25">
      <c r="B76" s="42">
        <v>140475.79091913634</v>
      </c>
      <c r="C76" s="37" t="e">
        <v>#N/A</v>
      </c>
      <c r="D76" s="37" t="s">
        <v>93</v>
      </c>
      <c r="E76" s="33"/>
      <c r="F76" s="44">
        <f t="shared" si="4"/>
        <v>0</v>
      </c>
      <c r="G76" s="44">
        <f t="shared" si="5"/>
        <v>0</v>
      </c>
      <c r="H76" s="44">
        <f t="shared" si="6"/>
        <v>0</v>
      </c>
      <c r="I76" s="45">
        <f t="shared" si="7"/>
        <v>140475.79091913634</v>
      </c>
    </row>
    <row r="77" spans="2:9" x14ac:dyDescent="0.25">
      <c r="B77" s="42">
        <v>67620.723399215116</v>
      </c>
      <c r="C77" s="37" t="e">
        <v>#N/A</v>
      </c>
      <c r="D77" s="37" t="s">
        <v>93</v>
      </c>
      <c r="E77" s="33"/>
      <c r="F77" s="44">
        <f t="shared" si="4"/>
        <v>0</v>
      </c>
      <c r="G77" s="44">
        <f t="shared" si="5"/>
        <v>0</v>
      </c>
      <c r="H77" s="44">
        <f t="shared" si="6"/>
        <v>0</v>
      </c>
      <c r="I77" s="45">
        <f t="shared" si="7"/>
        <v>67620.723399215116</v>
      </c>
    </row>
    <row r="78" spans="2:9" x14ac:dyDescent="0.25">
      <c r="B78" s="42">
        <v>192815.33367857654</v>
      </c>
      <c r="C78" s="37" t="e">
        <v>#N/A</v>
      </c>
      <c r="D78" s="37" t="s">
        <v>93</v>
      </c>
      <c r="E78" s="33"/>
      <c r="F78" s="44">
        <f t="shared" si="4"/>
        <v>0</v>
      </c>
      <c r="G78" s="44">
        <f t="shared" si="5"/>
        <v>0</v>
      </c>
      <c r="H78" s="44">
        <f t="shared" si="6"/>
        <v>0</v>
      </c>
      <c r="I78" s="45">
        <f t="shared" si="7"/>
        <v>192815.33367857654</v>
      </c>
    </row>
    <row r="79" spans="2:9" x14ac:dyDescent="0.25">
      <c r="B79" s="42">
        <v>371950.98479367612</v>
      </c>
      <c r="C79" s="37" t="e">
        <v>#N/A</v>
      </c>
      <c r="D79" s="37" t="s">
        <v>93</v>
      </c>
      <c r="E79" s="33"/>
      <c r="F79" s="44">
        <f t="shared" si="4"/>
        <v>0</v>
      </c>
      <c r="G79" s="44">
        <f t="shared" si="5"/>
        <v>0</v>
      </c>
      <c r="H79" s="44">
        <f t="shared" si="6"/>
        <v>0</v>
      </c>
      <c r="I79" s="45">
        <f t="shared" si="7"/>
        <v>371950.98479367612</v>
      </c>
    </row>
    <row r="80" spans="2:9" x14ac:dyDescent="0.25">
      <c r="B80" s="42">
        <v>107725.65986265977</v>
      </c>
      <c r="C80" s="37" t="e">
        <v>#N/A</v>
      </c>
      <c r="D80" s="37" t="s">
        <v>93</v>
      </c>
      <c r="E80" s="33"/>
      <c r="F80" s="44">
        <f t="shared" si="4"/>
        <v>0</v>
      </c>
      <c r="G80" s="44">
        <f t="shared" si="5"/>
        <v>0</v>
      </c>
      <c r="H80" s="44">
        <f t="shared" si="6"/>
        <v>0</v>
      </c>
      <c r="I80" s="45">
        <f t="shared" si="7"/>
        <v>107725.65986265977</v>
      </c>
    </row>
    <row r="81" spans="2:9" x14ac:dyDescent="0.25">
      <c r="B81" s="42">
        <v>154912.47235502329</v>
      </c>
      <c r="C81" s="37" t="e">
        <v>#N/A</v>
      </c>
      <c r="D81" s="37" t="s">
        <v>93</v>
      </c>
      <c r="E81" s="33"/>
      <c r="F81" s="44">
        <f t="shared" si="4"/>
        <v>0</v>
      </c>
      <c r="G81" s="44">
        <f t="shared" si="5"/>
        <v>0</v>
      </c>
      <c r="H81" s="44">
        <f t="shared" si="6"/>
        <v>0</v>
      </c>
      <c r="I81" s="45">
        <f t="shared" si="7"/>
        <v>154912.47235502329</v>
      </c>
    </row>
    <row r="82" spans="2:9" x14ac:dyDescent="0.25">
      <c r="B82" s="42">
        <v>146117.76179609288</v>
      </c>
      <c r="C82" s="37" t="e">
        <v>#N/A</v>
      </c>
      <c r="D82" s="37" t="s">
        <v>93</v>
      </c>
      <c r="E82" s="33"/>
      <c r="F82" s="44">
        <f t="shared" si="4"/>
        <v>0</v>
      </c>
      <c r="G82" s="44">
        <f t="shared" si="5"/>
        <v>0</v>
      </c>
      <c r="H82" s="44">
        <f t="shared" si="6"/>
        <v>0</v>
      </c>
      <c r="I82" s="45">
        <f t="shared" si="7"/>
        <v>146117.76179609288</v>
      </c>
    </row>
    <row r="83" spans="2:9" x14ac:dyDescent="0.25">
      <c r="B83" s="42">
        <v>282.87416779183559</v>
      </c>
      <c r="C83" s="37" t="e">
        <v>#N/A</v>
      </c>
      <c r="D83" s="37" t="s">
        <v>93</v>
      </c>
      <c r="E83" s="33"/>
      <c r="F83" s="44">
        <f t="shared" si="4"/>
        <v>0</v>
      </c>
      <c r="G83" s="44">
        <f t="shared" si="5"/>
        <v>0</v>
      </c>
      <c r="H83" s="44">
        <f t="shared" si="6"/>
        <v>0</v>
      </c>
      <c r="I83" s="45">
        <f t="shared" si="7"/>
        <v>282.87416779183559</v>
      </c>
    </row>
    <row r="84" spans="2:9" x14ac:dyDescent="0.25">
      <c r="B84" s="42">
        <v>19023.61437767421</v>
      </c>
      <c r="C84" s="37" t="e">
        <v>#N/A</v>
      </c>
      <c r="D84" s="37" t="s">
        <v>93</v>
      </c>
      <c r="E84" s="33"/>
      <c r="F84" s="44">
        <f t="shared" si="4"/>
        <v>0</v>
      </c>
      <c r="G84" s="44">
        <f t="shared" si="5"/>
        <v>0</v>
      </c>
      <c r="H84" s="44">
        <f t="shared" si="6"/>
        <v>0</v>
      </c>
      <c r="I84" s="45">
        <f t="shared" si="7"/>
        <v>19023.61437767421</v>
      </c>
    </row>
    <row r="85" spans="2:9" x14ac:dyDescent="0.25">
      <c r="B85" s="42">
        <v>641135.8251730979</v>
      </c>
      <c r="C85" s="37" t="e">
        <v>#N/A</v>
      </c>
      <c r="D85" s="37" t="s">
        <v>93</v>
      </c>
      <c r="E85" s="33"/>
      <c r="F85" s="44">
        <f t="shared" si="4"/>
        <v>0</v>
      </c>
      <c r="G85" s="44">
        <f t="shared" si="5"/>
        <v>0</v>
      </c>
      <c r="H85" s="44">
        <f t="shared" si="6"/>
        <v>0</v>
      </c>
      <c r="I85" s="45">
        <f t="shared" si="7"/>
        <v>641135.8251730979</v>
      </c>
    </row>
    <row r="86" spans="2:9" x14ac:dyDescent="0.25">
      <c r="B86" s="42">
        <v>299652.25886406837</v>
      </c>
      <c r="C86" s="37" t="e">
        <v>#N/A</v>
      </c>
      <c r="D86" s="37" t="s">
        <v>93</v>
      </c>
      <c r="E86" s="33"/>
      <c r="F86" s="44">
        <f t="shared" si="4"/>
        <v>0</v>
      </c>
      <c r="G86" s="44">
        <f t="shared" si="5"/>
        <v>0</v>
      </c>
      <c r="H86" s="44">
        <f t="shared" si="6"/>
        <v>0</v>
      </c>
      <c r="I86" s="45">
        <f t="shared" si="7"/>
        <v>299652.25886406837</v>
      </c>
    </row>
    <row r="87" spans="2:9" x14ac:dyDescent="0.25">
      <c r="B87" s="42">
        <v>157982.20386477036</v>
      </c>
      <c r="C87" s="37" t="e">
        <v>#N/A</v>
      </c>
      <c r="D87" s="37" t="s">
        <v>93</v>
      </c>
      <c r="E87" s="33"/>
      <c r="F87" s="44">
        <f t="shared" si="4"/>
        <v>0</v>
      </c>
      <c r="G87" s="44">
        <f t="shared" si="5"/>
        <v>0</v>
      </c>
      <c r="H87" s="44">
        <f t="shared" si="6"/>
        <v>0</v>
      </c>
      <c r="I87" s="45">
        <f t="shared" si="7"/>
        <v>157982.20386477036</v>
      </c>
    </row>
    <row r="88" spans="2:9" x14ac:dyDescent="0.25">
      <c r="B88" s="42">
        <v>362395.8509559416</v>
      </c>
      <c r="C88" s="37" t="e">
        <v>#N/A</v>
      </c>
      <c r="D88" s="37" t="s">
        <v>93</v>
      </c>
      <c r="E88" s="33"/>
      <c r="F88" s="44">
        <f t="shared" si="4"/>
        <v>0</v>
      </c>
      <c r="G88" s="44">
        <f t="shared" si="5"/>
        <v>0</v>
      </c>
      <c r="H88" s="44">
        <f t="shared" si="6"/>
        <v>0</v>
      </c>
      <c r="I88" s="45">
        <f t="shared" si="7"/>
        <v>362395.8509559416</v>
      </c>
    </row>
    <row r="89" spans="2:9" x14ac:dyDescent="0.25">
      <c r="B89" s="42">
        <v>235948.15635992694</v>
      </c>
      <c r="C89" s="37" t="e">
        <v>#N/A</v>
      </c>
      <c r="D89" s="37" t="s">
        <v>93</v>
      </c>
      <c r="E89" s="33"/>
      <c r="F89" s="44">
        <f t="shared" si="4"/>
        <v>0</v>
      </c>
      <c r="G89" s="44">
        <f t="shared" si="5"/>
        <v>0</v>
      </c>
      <c r="H89" s="44">
        <f t="shared" si="6"/>
        <v>0</v>
      </c>
      <c r="I89" s="45">
        <f t="shared" si="7"/>
        <v>235948.15635992694</v>
      </c>
    </row>
    <row r="90" spans="2:9" x14ac:dyDescent="0.25">
      <c r="B90" s="42">
        <v>269477.41936159087</v>
      </c>
      <c r="C90" s="37" t="e">
        <v>#N/A</v>
      </c>
      <c r="D90" s="37" t="s">
        <v>93</v>
      </c>
      <c r="E90" s="33"/>
      <c r="F90" s="44">
        <f t="shared" si="4"/>
        <v>0</v>
      </c>
      <c r="G90" s="44">
        <f t="shared" si="5"/>
        <v>0</v>
      </c>
      <c r="H90" s="44">
        <f t="shared" si="6"/>
        <v>0</v>
      </c>
      <c r="I90" s="45">
        <f t="shared" si="7"/>
        <v>269477.41936159087</v>
      </c>
    </row>
    <row r="91" spans="2:9" x14ac:dyDescent="0.25">
      <c r="B91" s="42">
        <v>246800.04473196444</v>
      </c>
      <c r="C91" s="37" t="e">
        <v>#N/A</v>
      </c>
      <c r="D91" s="37" t="s">
        <v>93</v>
      </c>
      <c r="E91" s="33"/>
      <c r="F91" s="44">
        <f t="shared" si="4"/>
        <v>0</v>
      </c>
      <c r="G91" s="44">
        <f t="shared" si="5"/>
        <v>0</v>
      </c>
      <c r="H91" s="44">
        <f t="shared" si="6"/>
        <v>0</v>
      </c>
      <c r="I91" s="45">
        <f t="shared" si="7"/>
        <v>246800.04473196444</v>
      </c>
    </row>
    <row r="92" spans="2:9" x14ac:dyDescent="0.25">
      <c r="B92" s="42">
        <v>83298.729106427971</v>
      </c>
      <c r="C92" s="37" t="e">
        <v>#N/A</v>
      </c>
      <c r="D92" s="37" t="s">
        <v>93</v>
      </c>
      <c r="E92" s="33"/>
      <c r="F92" s="44">
        <f t="shared" si="4"/>
        <v>0</v>
      </c>
      <c r="G92" s="44">
        <f t="shared" si="5"/>
        <v>0</v>
      </c>
      <c r="H92" s="44">
        <f t="shared" si="6"/>
        <v>0</v>
      </c>
      <c r="I92" s="45">
        <f t="shared" si="7"/>
        <v>83298.729106427971</v>
      </c>
    </row>
    <row r="93" spans="2:9" x14ac:dyDescent="0.25">
      <c r="B93" s="42">
        <v>118793.92892084635</v>
      </c>
      <c r="C93" s="37" t="e">
        <v>#N/A</v>
      </c>
      <c r="D93" s="37" t="s">
        <v>93</v>
      </c>
      <c r="E93" s="33"/>
      <c r="F93" s="44">
        <f t="shared" si="4"/>
        <v>0</v>
      </c>
      <c r="G93" s="44">
        <f t="shared" si="5"/>
        <v>0</v>
      </c>
      <c r="H93" s="44">
        <f t="shared" si="6"/>
        <v>0</v>
      </c>
      <c r="I93" s="45">
        <f t="shared" si="7"/>
        <v>118793.92892084635</v>
      </c>
    </row>
    <row r="94" spans="2:9" x14ac:dyDescent="0.25">
      <c r="B94" s="42">
        <v>137745.83582681074</v>
      </c>
      <c r="C94" s="37" t="e">
        <v>#N/A</v>
      </c>
      <c r="D94" s="37" t="s">
        <v>93</v>
      </c>
      <c r="E94" s="33"/>
      <c r="F94" s="44">
        <f t="shared" si="4"/>
        <v>0</v>
      </c>
      <c r="G94" s="44">
        <f t="shared" si="5"/>
        <v>0</v>
      </c>
      <c r="H94" s="44">
        <f t="shared" si="6"/>
        <v>0</v>
      </c>
      <c r="I94" s="45">
        <f t="shared" si="7"/>
        <v>137745.83582681074</v>
      </c>
    </row>
    <row r="95" spans="2:9" x14ac:dyDescent="0.25">
      <c r="B95" s="42">
        <v>1002242.5007901596</v>
      </c>
      <c r="C95" s="37" t="e">
        <v>#N/A</v>
      </c>
      <c r="D95" s="37" t="s">
        <v>93</v>
      </c>
      <c r="E95" s="33"/>
      <c r="F95" s="44">
        <f t="shared" si="4"/>
        <v>0</v>
      </c>
      <c r="G95" s="44">
        <f t="shared" si="5"/>
        <v>0</v>
      </c>
      <c r="H95" s="44">
        <f t="shared" si="6"/>
        <v>0</v>
      </c>
      <c r="I95" s="45">
        <f t="shared" si="7"/>
        <v>1002242.5007901596</v>
      </c>
    </row>
    <row r="96" spans="2:9" x14ac:dyDescent="0.25">
      <c r="B96" s="42">
        <v>13694.231000860802</v>
      </c>
      <c r="C96" s="37" t="e">
        <v>#N/A</v>
      </c>
      <c r="D96" s="37" t="s">
        <v>93</v>
      </c>
      <c r="E96" s="33"/>
      <c r="F96" s="44">
        <f t="shared" si="4"/>
        <v>0</v>
      </c>
      <c r="G96" s="44">
        <f t="shared" si="5"/>
        <v>0</v>
      </c>
      <c r="H96" s="44">
        <f t="shared" si="6"/>
        <v>0</v>
      </c>
      <c r="I96" s="45">
        <f t="shared" si="7"/>
        <v>13694.231000860802</v>
      </c>
    </row>
    <row r="97" spans="2:9" x14ac:dyDescent="0.25">
      <c r="B97" s="42">
        <v>179255.11716796213</v>
      </c>
      <c r="C97" s="37" t="e">
        <v>#N/A</v>
      </c>
      <c r="D97" s="37" t="s">
        <v>93</v>
      </c>
      <c r="E97" s="33"/>
      <c r="F97" s="44">
        <f t="shared" si="4"/>
        <v>0</v>
      </c>
      <c r="G97" s="44">
        <f t="shared" si="5"/>
        <v>0</v>
      </c>
      <c r="H97" s="44">
        <f t="shared" si="6"/>
        <v>0</v>
      </c>
      <c r="I97" s="45">
        <f t="shared" si="7"/>
        <v>179255.11716796213</v>
      </c>
    </row>
    <row r="98" spans="2:9" x14ac:dyDescent="0.25">
      <c r="B98" s="42">
        <v>560172.28911800846</v>
      </c>
      <c r="C98" s="37" t="e">
        <v>#N/A</v>
      </c>
      <c r="D98" s="37" t="s">
        <v>93</v>
      </c>
      <c r="E98" s="33"/>
      <c r="F98" s="44">
        <f t="shared" si="4"/>
        <v>0</v>
      </c>
      <c r="G98" s="44">
        <f t="shared" si="5"/>
        <v>0</v>
      </c>
      <c r="H98" s="44">
        <f t="shared" si="6"/>
        <v>0</v>
      </c>
      <c r="I98" s="45">
        <f t="shared" si="7"/>
        <v>560172.28911800846</v>
      </c>
    </row>
    <row r="99" spans="2:9" x14ac:dyDescent="0.25">
      <c r="B99" s="42">
        <v>5471.1892527541104</v>
      </c>
      <c r="C99" s="37" t="e">
        <v>#N/A</v>
      </c>
      <c r="D99" s="37" t="s">
        <v>93</v>
      </c>
      <c r="E99" s="33"/>
      <c r="F99" s="44">
        <f t="shared" si="4"/>
        <v>0</v>
      </c>
      <c r="G99" s="44">
        <f t="shared" si="5"/>
        <v>0</v>
      </c>
      <c r="H99" s="44">
        <f t="shared" si="6"/>
        <v>0</v>
      </c>
      <c r="I99" s="45">
        <f t="shared" si="7"/>
        <v>5471.1892527541104</v>
      </c>
    </row>
    <row r="100" spans="2:9" x14ac:dyDescent="0.25">
      <c r="B100" s="42">
        <v>20006.375477959144</v>
      </c>
      <c r="C100" s="37" t="e">
        <v>#N/A</v>
      </c>
      <c r="D100" s="37" t="s">
        <v>93</v>
      </c>
      <c r="E100" s="33"/>
      <c r="F100" s="44">
        <f t="shared" si="4"/>
        <v>0</v>
      </c>
      <c r="G100" s="44">
        <f t="shared" si="5"/>
        <v>0</v>
      </c>
      <c r="H100" s="44">
        <f t="shared" si="6"/>
        <v>0</v>
      </c>
      <c r="I100" s="45">
        <f t="shared" si="7"/>
        <v>20006.375477959144</v>
      </c>
    </row>
    <row r="101" spans="2:9" x14ac:dyDescent="0.25">
      <c r="B101" s="42">
        <v>135050.03392611787</v>
      </c>
      <c r="C101" s="37" t="e">
        <v>#N/A</v>
      </c>
      <c r="D101" s="37" t="s">
        <v>93</v>
      </c>
      <c r="E101" s="33"/>
      <c r="F101" s="44">
        <f t="shared" si="4"/>
        <v>0</v>
      </c>
      <c r="G101" s="44">
        <f t="shared" si="5"/>
        <v>0</v>
      </c>
      <c r="H101" s="44">
        <f t="shared" si="6"/>
        <v>0</v>
      </c>
      <c r="I101" s="45">
        <f t="shared" si="7"/>
        <v>135050.03392611787</v>
      </c>
    </row>
    <row r="102" spans="2:9" x14ac:dyDescent="0.25">
      <c r="B102" s="42">
        <v>18217.454474006907</v>
      </c>
      <c r="C102" s="37" t="e">
        <v>#N/A</v>
      </c>
      <c r="D102" s="37" t="s">
        <v>93</v>
      </c>
      <c r="E102" s="33"/>
      <c r="F102" s="44">
        <f t="shared" si="4"/>
        <v>0</v>
      </c>
      <c r="G102" s="44">
        <f t="shared" si="5"/>
        <v>0</v>
      </c>
      <c r="H102" s="44">
        <f t="shared" si="6"/>
        <v>0</v>
      </c>
      <c r="I102" s="45">
        <f t="shared" si="7"/>
        <v>18217.454474006907</v>
      </c>
    </row>
    <row r="103" spans="2:9" x14ac:dyDescent="0.25">
      <c r="B103" s="42">
        <v>602305.08959492994</v>
      </c>
      <c r="C103" s="37" t="e">
        <v>#N/A</v>
      </c>
      <c r="D103" s="37" t="s">
        <v>93</v>
      </c>
      <c r="E103" s="33"/>
      <c r="F103" s="44">
        <f t="shared" si="4"/>
        <v>0</v>
      </c>
      <c r="G103" s="44">
        <f t="shared" si="5"/>
        <v>0</v>
      </c>
      <c r="H103" s="44">
        <f t="shared" si="6"/>
        <v>0</v>
      </c>
      <c r="I103" s="45">
        <f t="shared" si="7"/>
        <v>602305.08959492994</v>
      </c>
    </row>
    <row r="104" spans="2:9" x14ac:dyDescent="0.25">
      <c r="B104" s="42">
        <v>142553.96921940267</v>
      </c>
      <c r="C104" s="37" t="e">
        <v>#N/A</v>
      </c>
      <c r="D104" s="37" t="s">
        <v>93</v>
      </c>
      <c r="E104" s="33"/>
      <c r="F104" s="44">
        <f t="shared" si="4"/>
        <v>0</v>
      </c>
      <c r="G104" s="44">
        <f t="shared" si="5"/>
        <v>0</v>
      </c>
      <c r="H104" s="44">
        <f t="shared" si="6"/>
        <v>0</v>
      </c>
      <c r="I104" s="45">
        <f t="shared" si="7"/>
        <v>142553.96921940267</v>
      </c>
    </row>
    <row r="105" spans="2:9" x14ac:dyDescent="0.25">
      <c r="B105" s="42">
        <v>29640.335672816189</v>
      </c>
      <c r="C105" s="37" t="e">
        <v>#N/A</v>
      </c>
      <c r="D105" s="37" t="s">
        <v>93</v>
      </c>
      <c r="E105" s="33"/>
      <c r="F105" s="44">
        <f t="shared" si="4"/>
        <v>0</v>
      </c>
      <c r="G105" s="44">
        <f t="shared" si="5"/>
        <v>0</v>
      </c>
      <c r="H105" s="44">
        <f t="shared" si="6"/>
        <v>0</v>
      </c>
      <c r="I105" s="45">
        <f t="shared" si="7"/>
        <v>29640.335672816189</v>
      </c>
    </row>
    <row r="106" spans="2:9" x14ac:dyDescent="0.25">
      <c r="B106" s="42">
        <v>244203.39840612077</v>
      </c>
      <c r="C106" s="37" t="e">
        <v>#N/A</v>
      </c>
      <c r="D106" s="37" t="s">
        <v>93</v>
      </c>
      <c r="E106" s="33"/>
      <c r="F106" s="44">
        <f t="shared" si="4"/>
        <v>0</v>
      </c>
      <c r="G106" s="44">
        <f t="shared" si="5"/>
        <v>0</v>
      </c>
      <c r="H106" s="44">
        <f t="shared" si="6"/>
        <v>0</v>
      </c>
      <c r="I106" s="45">
        <f t="shared" si="7"/>
        <v>244203.39840612077</v>
      </c>
    </row>
    <row r="107" spans="2:9" x14ac:dyDescent="0.25">
      <c r="B107" s="42">
        <v>9803.80906689318</v>
      </c>
      <c r="C107" s="37" t="e">
        <v>#N/A</v>
      </c>
      <c r="D107" s="37" t="s">
        <v>93</v>
      </c>
      <c r="E107" s="33"/>
      <c r="F107" s="44">
        <f t="shared" si="4"/>
        <v>0</v>
      </c>
      <c r="G107" s="44">
        <f t="shared" si="5"/>
        <v>0</v>
      </c>
      <c r="H107" s="44">
        <f t="shared" si="6"/>
        <v>0</v>
      </c>
      <c r="I107" s="45">
        <f t="shared" si="7"/>
        <v>9803.80906689318</v>
      </c>
    </row>
    <row r="108" spans="2:9" x14ac:dyDescent="0.25">
      <c r="B108" s="42">
        <v>229407.82835322878</v>
      </c>
      <c r="C108" s="37" t="e">
        <v>#N/A</v>
      </c>
      <c r="D108" s="37" t="s">
        <v>93</v>
      </c>
      <c r="E108" s="33"/>
      <c r="F108" s="44">
        <f t="shared" si="4"/>
        <v>0</v>
      </c>
      <c r="G108" s="44">
        <f t="shared" si="5"/>
        <v>0</v>
      </c>
      <c r="H108" s="44">
        <f t="shared" si="6"/>
        <v>0</v>
      </c>
      <c r="I108" s="45">
        <f t="shared" si="7"/>
        <v>229407.82835322878</v>
      </c>
    </row>
    <row r="109" spans="2:9" x14ac:dyDescent="0.25">
      <c r="B109" s="42">
        <v>52595.151786078495</v>
      </c>
      <c r="C109" s="37" t="e">
        <v>#N/A</v>
      </c>
      <c r="D109" s="37" t="s">
        <v>93</v>
      </c>
      <c r="E109" s="33"/>
      <c r="F109" s="44">
        <f t="shared" si="4"/>
        <v>0</v>
      </c>
      <c r="G109" s="44">
        <f t="shared" si="5"/>
        <v>0</v>
      </c>
      <c r="H109" s="44">
        <f t="shared" si="6"/>
        <v>0</v>
      </c>
      <c r="I109" s="45">
        <f t="shared" si="7"/>
        <v>52595.151786078495</v>
      </c>
    </row>
    <row r="110" spans="2:9" x14ac:dyDescent="0.25">
      <c r="B110" s="42">
        <v>573519.49449864938</v>
      </c>
      <c r="C110" s="37" t="e">
        <v>#N/A</v>
      </c>
      <c r="D110" s="37" t="s">
        <v>93</v>
      </c>
      <c r="E110" s="33"/>
      <c r="F110" s="44">
        <f t="shared" si="4"/>
        <v>0</v>
      </c>
      <c r="G110" s="44">
        <f t="shared" si="5"/>
        <v>0</v>
      </c>
      <c r="H110" s="44">
        <f t="shared" si="6"/>
        <v>0</v>
      </c>
      <c r="I110" s="45">
        <f t="shared" si="7"/>
        <v>573519.49449864938</v>
      </c>
    </row>
    <row r="111" spans="2:9" x14ac:dyDescent="0.25">
      <c r="B111" s="42">
        <v>6000.9635371954182</v>
      </c>
      <c r="C111" s="37" t="e">
        <v>#N/A</v>
      </c>
      <c r="D111" s="37" t="s">
        <v>93</v>
      </c>
      <c r="E111" s="33"/>
      <c r="F111" s="44">
        <f t="shared" si="4"/>
        <v>0</v>
      </c>
      <c r="G111" s="44">
        <f t="shared" si="5"/>
        <v>0</v>
      </c>
      <c r="H111" s="44">
        <f t="shared" si="6"/>
        <v>0</v>
      </c>
      <c r="I111" s="45">
        <f t="shared" si="7"/>
        <v>6000.9635371954182</v>
      </c>
    </row>
    <row r="112" spans="2:9" x14ac:dyDescent="0.25">
      <c r="B112" s="42">
        <v>3713.3734915472214</v>
      </c>
      <c r="C112" s="37" t="e">
        <v>#N/A</v>
      </c>
      <c r="D112" s="37" t="s">
        <v>93</v>
      </c>
      <c r="E112" s="33"/>
      <c r="F112" s="44">
        <f t="shared" si="4"/>
        <v>0</v>
      </c>
      <c r="G112" s="44">
        <f t="shared" si="5"/>
        <v>0</v>
      </c>
      <c r="H112" s="44">
        <f t="shared" si="6"/>
        <v>0</v>
      </c>
      <c r="I112" s="45">
        <f t="shared" si="7"/>
        <v>3713.3734915472214</v>
      </c>
    </row>
    <row r="113" spans="2:9" x14ac:dyDescent="0.25">
      <c r="B113" s="42">
        <v>139436.52574516169</v>
      </c>
      <c r="C113" s="37" t="e">
        <v>#N/A</v>
      </c>
      <c r="D113" s="37" t="s">
        <v>93</v>
      </c>
      <c r="E113" s="33"/>
      <c r="F113" s="44">
        <f t="shared" si="4"/>
        <v>0</v>
      </c>
      <c r="G113" s="44">
        <f t="shared" si="5"/>
        <v>0</v>
      </c>
      <c r="H113" s="44">
        <f t="shared" si="6"/>
        <v>0</v>
      </c>
      <c r="I113" s="45">
        <f t="shared" si="7"/>
        <v>139436.52574516169</v>
      </c>
    </row>
    <row r="114" spans="2:9" x14ac:dyDescent="0.25">
      <c r="B114" s="42">
        <v>141807.69531855453</v>
      </c>
      <c r="C114" s="37" t="e">
        <v>#N/A</v>
      </c>
      <c r="D114" s="37" t="s">
        <v>93</v>
      </c>
      <c r="E114" s="33"/>
      <c r="F114" s="44">
        <f t="shared" si="4"/>
        <v>0</v>
      </c>
      <c r="G114" s="44">
        <f t="shared" si="5"/>
        <v>0</v>
      </c>
      <c r="H114" s="44">
        <f t="shared" si="6"/>
        <v>0</v>
      </c>
      <c r="I114" s="45">
        <f t="shared" si="7"/>
        <v>141807.69531855453</v>
      </c>
    </row>
    <row r="115" spans="2:9" x14ac:dyDescent="0.25">
      <c r="B115" s="42">
        <v>43880.607155619567</v>
      </c>
      <c r="C115" s="37" t="e">
        <v>#N/A</v>
      </c>
      <c r="D115" s="37" t="s">
        <v>93</v>
      </c>
      <c r="E115" s="33"/>
      <c r="F115" s="44">
        <f t="shared" si="4"/>
        <v>0</v>
      </c>
      <c r="G115" s="44">
        <f t="shared" si="5"/>
        <v>0</v>
      </c>
      <c r="H115" s="44">
        <f t="shared" si="6"/>
        <v>0</v>
      </c>
      <c r="I115" s="45">
        <f t="shared" si="7"/>
        <v>43880.607155619567</v>
      </c>
    </row>
    <row r="116" spans="2:9" x14ac:dyDescent="0.25">
      <c r="B116" s="42">
        <v>52025.52413115438</v>
      </c>
      <c r="C116" s="37" t="e">
        <v>#N/A</v>
      </c>
      <c r="D116" s="37" t="s">
        <v>93</v>
      </c>
      <c r="E116" s="33"/>
      <c r="F116" s="44">
        <f t="shared" si="4"/>
        <v>0</v>
      </c>
      <c r="G116" s="44">
        <f t="shared" si="5"/>
        <v>0</v>
      </c>
      <c r="H116" s="44">
        <f t="shared" si="6"/>
        <v>0</v>
      </c>
      <c r="I116" s="45">
        <f t="shared" si="7"/>
        <v>52025.52413115438</v>
      </c>
    </row>
    <row r="117" spans="2:9" x14ac:dyDescent="0.25">
      <c r="B117" s="42">
        <v>18441.701833567469</v>
      </c>
      <c r="C117" s="37" t="e">
        <v>#N/A</v>
      </c>
      <c r="D117" s="37" t="s">
        <v>93</v>
      </c>
      <c r="E117" s="33"/>
      <c r="F117" s="44">
        <f t="shared" si="4"/>
        <v>0</v>
      </c>
      <c r="G117" s="44">
        <f t="shared" si="5"/>
        <v>0</v>
      </c>
      <c r="H117" s="44">
        <f t="shared" si="6"/>
        <v>0</v>
      </c>
      <c r="I117" s="45">
        <f t="shared" si="7"/>
        <v>18441.701833567469</v>
      </c>
    </row>
    <row r="118" spans="2:9" x14ac:dyDescent="0.25">
      <c r="B118" s="42">
        <v>91772.829902860802</v>
      </c>
      <c r="C118" s="37" t="e">
        <v>#N/A</v>
      </c>
      <c r="D118" s="37" t="s">
        <v>93</v>
      </c>
      <c r="E118" s="33"/>
      <c r="F118" s="44">
        <f t="shared" si="4"/>
        <v>0</v>
      </c>
      <c r="G118" s="44">
        <f t="shared" si="5"/>
        <v>0</v>
      </c>
      <c r="H118" s="44">
        <f t="shared" si="6"/>
        <v>0</v>
      </c>
      <c r="I118" s="45">
        <f t="shared" si="7"/>
        <v>91772.829902860802</v>
      </c>
    </row>
    <row r="119" spans="2:9" x14ac:dyDescent="0.25">
      <c r="B119" s="42">
        <v>36362.538247243043</v>
      </c>
      <c r="C119" s="37" t="e">
        <v>#N/A</v>
      </c>
      <c r="D119" s="37" t="s">
        <v>93</v>
      </c>
      <c r="E119" s="33"/>
      <c r="F119" s="44">
        <f t="shared" si="4"/>
        <v>0</v>
      </c>
      <c r="G119" s="44">
        <f t="shared" si="5"/>
        <v>0</v>
      </c>
      <c r="H119" s="44">
        <f t="shared" si="6"/>
        <v>0</v>
      </c>
      <c r="I119" s="45">
        <f t="shared" si="7"/>
        <v>36362.538247243043</v>
      </c>
    </row>
    <row r="120" spans="2:9" x14ac:dyDescent="0.25">
      <c r="B120" s="42">
        <v>21654.853648820419</v>
      </c>
      <c r="C120" s="37" t="e">
        <v>#N/A</v>
      </c>
      <c r="D120" s="37" t="s">
        <v>93</v>
      </c>
      <c r="E120" s="33"/>
      <c r="F120" s="44">
        <f t="shared" si="4"/>
        <v>0</v>
      </c>
      <c r="G120" s="44">
        <f t="shared" si="5"/>
        <v>0</v>
      </c>
      <c r="H120" s="44">
        <f t="shared" si="6"/>
        <v>0</v>
      </c>
      <c r="I120" s="45">
        <f t="shared" si="7"/>
        <v>21654.853648820419</v>
      </c>
    </row>
    <row r="121" spans="2:9" x14ac:dyDescent="0.25">
      <c r="B121" s="42">
        <v>16955.432244929358</v>
      </c>
      <c r="C121" s="37" t="e">
        <v>#N/A</v>
      </c>
      <c r="D121" s="37" t="s">
        <v>93</v>
      </c>
      <c r="E121" s="33"/>
      <c r="F121" s="44">
        <f t="shared" si="4"/>
        <v>0</v>
      </c>
      <c r="G121" s="44">
        <f t="shared" si="5"/>
        <v>0</v>
      </c>
      <c r="H121" s="44">
        <f t="shared" si="6"/>
        <v>0</v>
      </c>
      <c r="I121" s="45">
        <f t="shared" si="7"/>
        <v>16955.432244929358</v>
      </c>
    </row>
    <row r="122" spans="2:9" x14ac:dyDescent="0.25">
      <c r="B122" s="42">
        <v>2108923.4834735887</v>
      </c>
      <c r="C122" s="37" t="e">
        <v>#N/A</v>
      </c>
      <c r="D122" s="37" t="s">
        <v>93</v>
      </c>
      <c r="E122" s="33"/>
      <c r="F122" s="44">
        <f t="shared" si="4"/>
        <v>0</v>
      </c>
      <c r="G122" s="44">
        <f t="shared" si="5"/>
        <v>0</v>
      </c>
      <c r="H122" s="44">
        <f t="shared" si="6"/>
        <v>0</v>
      </c>
      <c r="I122" s="45">
        <f t="shared" si="7"/>
        <v>2108923.4834735887</v>
      </c>
    </row>
    <row r="123" spans="2:9" x14ac:dyDescent="0.25">
      <c r="B123" s="42">
        <v>647818.54386110313</v>
      </c>
      <c r="C123" s="37" t="e">
        <v>#N/A</v>
      </c>
      <c r="D123" s="37" t="s">
        <v>93</v>
      </c>
      <c r="E123" s="33"/>
      <c r="F123" s="44">
        <f t="shared" si="4"/>
        <v>0</v>
      </c>
      <c r="G123" s="44">
        <f t="shared" si="5"/>
        <v>0</v>
      </c>
      <c r="H123" s="44">
        <f t="shared" si="6"/>
        <v>0</v>
      </c>
      <c r="I123" s="45">
        <f t="shared" si="7"/>
        <v>647818.54386110313</v>
      </c>
    </row>
    <row r="124" spans="2:9" x14ac:dyDescent="0.25">
      <c r="B124" s="42">
        <v>48663.126661988361</v>
      </c>
      <c r="C124" s="37" t="e">
        <v>#N/A</v>
      </c>
      <c r="D124" s="37" t="s">
        <v>93</v>
      </c>
      <c r="E124" s="33"/>
      <c r="F124" s="44">
        <f t="shared" si="4"/>
        <v>0</v>
      </c>
      <c r="G124" s="44">
        <f t="shared" si="5"/>
        <v>0</v>
      </c>
      <c r="H124" s="44">
        <f t="shared" si="6"/>
        <v>0</v>
      </c>
      <c r="I124" s="45">
        <f t="shared" si="7"/>
        <v>48663.126661988361</v>
      </c>
    </row>
    <row r="125" spans="2:9" x14ac:dyDescent="0.25">
      <c r="B125" s="42">
        <v>365118.77801730053</v>
      </c>
      <c r="C125" s="37" t="e">
        <v>#N/A</v>
      </c>
      <c r="D125" s="37" t="s">
        <v>93</v>
      </c>
      <c r="E125" s="33"/>
      <c r="F125" s="44">
        <f t="shared" si="4"/>
        <v>0</v>
      </c>
      <c r="G125" s="44">
        <f t="shared" si="5"/>
        <v>0</v>
      </c>
      <c r="H125" s="44">
        <f t="shared" si="6"/>
        <v>0</v>
      </c>
      <c r="I125" s="45">
        <f t="shared" si="7"/>
        <v>365118.77801730053</v>
      </c>
    </row>
    <row r="126" spans="2:9" x14ac:dyDescent="0.25">
      <c r="B126" s="42">
        <v>136970.04544563181</v>
      </c>
      <c r="C126" s="37" t="e">
        <v>#N/A</v>
      </c>
      <c r="D126" s="37" t="s">
        <v>93</v>
      </c>
      <c r="E126" s="33"/>
      <c r="F126" s="44">
        <f t="shared" si="4"/>
        <v>0</v>
      </c>
      <c r="G126" s="44">
        <f t="shared" si="5"/>
        <v>0</v>
      </c>
      <c r="H126" s="44">
        <f t="shared" si="6"/>
        <v>0</v>
      </c>
      <c r="I126" s="45">
        <f t="shared" si="7"/>
        <v>136970.04544563181</v>
      </c>
    </row>
    <row r="127" spans="2:9" x14ac:dyDescent="0.25">
      <c r="B127" s="42">
        <v>62409.425810735331</v>
      </c>
      <c r="C127" s="37" t="e">
        <v>#N/A</v>
      </c>
      <c r="D127" s="37" t="s">
        <v>93</v>
      </c>
      <c r="E127" s="33"/>
      <c r="F127" s="44">
        <f t="shared" si="4"/>
        <v>0</v>
      </c>
      <c r="G127" s="44">
        <f t="shared" si="5"/>
        <v>0</v>
      </c>
      <c r="H127" s="44">
        <f t="shared" si="6"/>
        <v>0</v>
      </c>
      <c r="I127" s="45">
        <f t="shared" si="7"/>
        <v>62409.425810735331</v>
      </c>
    </row>
    <row r="128" spans="2:9" x14ac:dyDescent="0.25">
      <c r="B128" s="42">
        <v>75326.756750570552</v>
      </c>
      <c r="C128" s="37" t="e">
        <v>#N/A</v>
      </c>
      <c r="D128" s="37" t="s">
        <v>93</v>
      </c>
      <c r="E128" s="33"/>
      <c r="F128" s="44">
        <f t="shared" si="4"/>
        <v>0</v>
      </c>
      <c r="G128" s="44">
        <f t="shared" si="5"/>
        <v>0</v>
      </c>
      <c r="H128" s="44">
        <f t="shared" si="6"/>
        <v>0</v>
      </c>
      <c r="I128" s="45">
        <f t="shared" si="7"/>
        <v>75326.756750570552</v>
      </c>
    </row>
    <row r="129" spans="2:9" x14ac:dyDescent="0.25">
      <c r="B129" s="42">
        <v>22539.564623710183</v>
      </c>
      <c r="C129" s="37" t="e">
        <v>#N/A</v>
      </c>
      <c r="D129" s="37" t="s">
        <v>93</v>
      </c>
      <c r="E129" s="33"/>
      <c r="F129" s="44">
        <f t="shared" si="4"/>
        <v>0</v>
      </c>
      <c r="G129" s="44">
        <f t="shared" si="5"/>
        <v>0</v>
      </c>
      <c r="H129" s="44">
        <f t="shared" si="6"/>
        <v>0</v>
      </c>
      <c r="I129" s="45">
        <f t="shared" si="7"/>
        <v>22539.564623710183</v>
      </c>
    </row>
    <row r="130" spans="2:9" x14ac:dyDescent="0.25">
      <c r="B130" s="42">
        <v>41017.376592357505</v>
      </c>
      <c r="C130" s="37" t="e">
        <v>#N/A</v>
      </c>
      <c r="D130" s="37" t="s">
        <v>93</v>
      </c>
      <c r="E130" s="33"/>
      <c r="F130" s="44">
        <f t="shared" si="4"/>
        <v>0</v>
      </c>
      <c r="G130" s="44">
        <f t="shared" si="5"/>
        <v>0</v>
      </c>
      <c r="H130" s="44">
        <f t="shared" si="6"/>
        <v>0</v>
      </c>
      <c r="I130" s="45">
        <f t="shared" si="7"/>
        <v>41017.376592357505</v>
      </c>
    </row>
    <row r="131" spans="2:9" x14ac:dyDescent="0.25">
      <c r="B131" s="42">
        <v>416233.23994536564</v>
      </c>
      <c r="C131" s="37" t="e">
        <v>#N/A</v>
      </c>
      <c r="D131" s="37" t="s">
        <v>93</v>
      </c>
      <c r="E131" s="33"/>
      <c r="F131" s="44">
        <f t="shared" si="4"/>
        <v>0</v>
      </c>
      <c r="G131" s="44">
        <f t="shared" si="5"/>
        <v>0</v>
      </c>
      <c r="H131" s="44">
        <f t="shared" si="6"/>
        <v>0</v>
      </c>
      <c r="I131" s="45">
        <f t="shared" si="7"/>
        <v>416233.23994536564</v>
      </c>
    </row>
    <row r="132" spans="2:9" x14ac:dyDescent="0.25">
      <c r="B132" s="42">
        <v>196246.55439368336</v>
      </c>
      <c r="C132" s="37" t="e">
        <v>#N/A</v>
      </c>
      <c r="D132" s="37" t="s">
        <v>93</v>
      </c>
      <c r="E132" s="33"/>
      <c r="F132" s="44">
        <f t="shared" si="4"/>
        <v>0</v>
      </c>
      <c r="G132" s="44">
        <f t="shared" si="5"/>
        <v>0</v>
      </c>
      <c r="H132" s="44">
        <f t="shared" si="6"/>
        <v>0</v>
      </c>
      <c r="I132" s="45">
        <f t="shared" si="7"/>
        <v>196246.55439368336</v>
      </c>
    </row>
    <row r="133" spans="2:9" x14ac:dyDescent="0.25">
      <c r="B133" s="42">
        <v>52172.673470844828</v>
      </c>
      <c r="C133" s="37" t="e">
        <v>#N/A</v>
      </c>
      <c r="D133" s="37" t="s">
        <v>93</v>
      </c>
      <c r="E133" s="33"/>
      <c r="F133" s="44">
        <f t="shared" si="4"/>
        <v>0</v>
      </c>
      <c r="G133" s="44">
        <f t="shared" si="5"/>
        <v>0</v>
      </c>
      <c r="H133" s="44">
        <f t="shared" si="6"/>
        <v>0</v>
      </c>
      <c r="I133" s="45">
        <f t="shared" si="7"/>
        <v>52172.673470844828</v>
      </c>
    </row>
    <row r="134" spans="2:9" x14ac:dyDescent="0.25">
      <c r="B134" s="42">
        <v>6091.8352446324052</v>
      </c>
      <c r="C134" s="37" t="e">
        <v>#N/A</v>
      </c>
      <c r="D134" s="37" t="s">
        <v>93</v>
      </c>
      <c r="E134" s="33"/>
      <c r="F134" s="44">
        <f t="shared" si="4"/>
        <v>0</v>
      </c>
      <c r="G134" s="44">
        <f t="shared" si="5"/>
        <v>0</v>
      </c>
      <c r="H134" s="44">
        <f t="shared" si="6"/>
        <v>0</v>
      </c>
      <c r="I134" s="45">
        <f t="shared" si="7"/>
        <v>6091.8352446324052</v>
      </c>
    </row>
    <row r="135" spans="2:9" x14ac:dyDescent="0.25">
      <c r="B135" s="42">
        <v>4947383.6824371321</v>
      </c>
      <c r="C135" s="37" t="e">
        <v>#N/A</v>
      </c>
      <c r="D135" s="37" t="s">
        <v>93</v>
      </c>
      <c r="E135" s="33"/>
      <c r="F135" s="44">
        <f t="shared" si="4"/>
        <v>0</v>
      </c>
      <c r="G135" s="44">
        <f t="shared" si="5"/>
        <v>0</v>
      </c>
      <c r="H135" s="44">
        <f t="shared" si="6"/>
        <v>0</v>
      </c>
      <c r="I135" s="45">
        <f t="shared" si="7"/>
        <v>4947383.6824371321</v>
      </c>
    </row>
    <row r="136" spans="2:9" x14ac:dyDescent="0.25">
      <c r="B136" s="42">
        <v>19226.392412663627</v>
      </c>
      <c r="C136" s="37">
        <v>144</v>
      </c>
      <c r="D136" s="37" t="s">
        <v>93</v>
      </c>
      <c r="E136" s="33"/>
      <c r="F136" s="44">
        <f t="shared" ref="F136:F199" si="8">IFERROR(IF(D136="y",0,IF(C136&gt;=BulkLineLimit,B136,0)),0)</f>
        <v>0</v>
      </c>
      <c r="G136" s="44">
        <f t="shared" ref="G136:G199" si="9">IFERROR(IF(D136="y",0,IF(AND(C136&lt;BulkLineLimit,C136&gt;=RegionalLineLimit),B136,0)),0)</f>
        <v>19226.392412663627</v>
      </c>
      <c r="H136" s="44">
        <f t="shared" ref="H136:H199" si="10">IFERROR(IF(D136="y",0,IF(C136&lt;RegionalLineLimit,B136,0)),0)+IFERROR(IF(D136="y",B136,0),0)</f>
        <v>0</v>
      </c>
      <c r="I136" s="45">
        <f t="shared" ref="I136:I199" si="11">B136-SUM(F136:H136)</f>
        <v>0</v>
      </c>
    </row>
    <row r="137" spans="2:9" x14ac:dyDescent="0.25">
      <c r="B137" s="42">
        <v>470099.69748361036</v>
      </c>
      <c r="C137" s="37">
        <v>144</v>
      </c>
      <c r="D137" s="37" t="s">
        <v>93</v>
      </c>
      <c r="E137" s="33"/>
      <c r="F137" s="44">
        <f t="shared" si="8"/>
        <v>0</v>
      </c>
      <c r="G137" s="44">
        <f t="shared" si="9"/>
        <v>470099.69748361036</v>
      </c>
      <c r="H137" s="44">
        <f t="shared" si="10"/>
        <v>0</v>
      </c>
      <c r="I137" s="45">
        <f t="shared" si="11"/>
        <v>0</v>
      </c>
    </row>
    <row r="138" spans="2:9" x14ac:dyDescent="0.25">
      <c r="B138" s="42">
        <v>4187597.9508057754</v>
      </c>
      <c r="C138" s="37">
        <v>144</v>
      </c>
      <c r="D138" s="37" t="s">
        <v>93</v>
      </c>
      <c r="E138" s="33"/>
      <c r="F138" s="44">
        <f t="shared" si="8"/>
        <v>0</v>
      </c>
      <c r="G138" s="44">
        <f t="shared" si="9"/>
        <v>4187597.9508057754</v>
      </c>
      <c r="H138" s="44">
        <f t="shared" si="10"/>
        <v>0</v>
      </c>
      <c r="I138" s="45">
        <f t="shared" si="11"/>
        <v>0</v>
      </c>
    </row>
    <row r="139" spans="2:9" x14ac:dyDescent="0.25">
      <c r="B139" s="42">
        <v>13844813.823183833</v>
      </c>
      <c r="C139" s="37">
        <v>144</v>
      </c>
      <c r="D139" s="37" t="s">
        <v>94</v>
      </c>
      <c r="E139" s="33"/>
      <c r="F139" s="44">
        <f t="shared" si="8"/>
        <v>0</v>
      </c>
      <c r="G139" s="44">
        <f t="shared" si="9"/>
        <v>0</v>
      </c>
      <c r="H139" s="44">
        <f t="shared" si="10"/>
        <v>13844813.823183833</v>
      </c>
      <c r="I139" s="45">
        <f t="shared" si="11"/>
        <v>0</v>
      </c>
    </row>
    <row r="140" spans="2:9" x14ac:dyDescent="0.25">
      <c r="B140" s="42">
        <v>3859951.9658896308</v>
      </c>
      <c r="C140" s="37">
        <v>144</v>
      </c>
      <c r="D140" s="37" t="s">
        <v>93</v>
      </c>
      <c r="E140" s="33"/>
      <c r="F140" s="44">
        <f t="shared" si="8"/>
        <v>0</v>
      </c>
      <c r="G140" s="44">
        <f t="shared" si="9"/>
        <v>3859951.9658896308</v>
      </c>
      <c r="H140" s="44">
        <f t="shared" si="10"/>
        <v>0</v>
      </c>
      <c r="I140" s="45">
        <f t="shared" si="11"/>
        <v>0</v>
      </c>
    </row>
    <row r="141" spans="2:9" x14ac:dyDescent="0.25">
      <c r="B141" s="42">
        <v>351996.54525087192</v>
      </c>
      <c r="C141" s="37">
        <v>144</v>
      </c>
      <c r="D141" s="37" t="s">
        <v>94</v>
      </c>
      <c r="E141" s="33"/>
      <c r="F141" s="44">
        <f t="shared" si="8"/>
        <v>0</v>
      </c>
      <c r="G141" s="44">
        <f t="shared" si="9"/>
        <v>0</v>
      </c>
      <c r="H141" s="44">
        <f t="shared" si="10"/>
        <v>351996.54525087192</v>
      </c>
      <c r="I141" s="45">
        <f t="shared" si="11"/>
        <v>0</v>
      </c>
    </row>
    <row r="142" spans="2:9" x14ac:dyDescent="0.25">
      <c r="B142" s="42">
        <v>452529.9536835684</v>
      </c>
      <c r="C142" s="37">
        <v>144</v>
      </c>
      <c r="D142" s="37" t="s">
        <v>94</v>
      </c>
      <c r="E142" s="33"/>
      <c r="F142" s="44">
        <f t="shared" si="8"/>
        <v>0</v>
      </c>
      <c r="G142" s="44">
        <f t="shared" si="9"/>
        <v>0</v>
      </c>
      <c r="H142" s="44">
        <f t="shared" si="10"/>
        <v>452529.9536835684</v>
      </c>
      <c r="I142" s="45">
        <f t="shared" si="11"/>
        <v>0</v>
      </c>
    </row>
    <row r="143" spans="2:9" x14ac:dyDescent="0.25">
      <c r="B143" s="42">
        <v>1594433.3582733143</v>
      </c>
      <c r="C143" s="37">
        <v>144</v>
      </c>
      <c r="D143" s="37" t="s">
        <v>94</v>
      </c>
      <c r="E143" s="33"/>
      <c r="F143" s="44">
        <f t="shared" si="8"/>
        <v>0</v>
      </c>
      <c r="G143" s="44">
        <f t="shared" si="9"/>
        <v>0</v>
      </c>
      <c r="H143" s="44">
        <f t="shared" si="10"/>
        <v>1594433.3582733143</v>
      </c>
      <c r="I143" s="45">
        <f t="shared" si="11"/>
        <v>0</v>
      </c>
    </row>
    <row r="144" spans="2:9" x14ac:dyDescent="0.25">
      <c r="B144" s="42">
        <v>77355.48280526427</v>
      </c>
      <c r="C144" s="37">
        <v>144</v>
      </c>
      <c r="D144" s="37" t="s">
        <v>93</v>
      </c>
      <c r="E144" s="33"/>
      <c r="F144" s="44">
        <f t="shared" si="8"/>
        <v>0</v>
      </c>
      <c r="G144" s="44">
        <f t="shared" si="9"/>
        <v>77355.48280526427</v>
      </c>
      <c r="H144" s="44">
        <f t="shared" si="10"/>
        <v>0</v>
      </c>
      <c r="I144" s="45">
        <f t="shared" si="11"/>
        <v>0</v>
      </c>
    </row>
    <row r="145" spans="2:9" x14ac:dyDescent="0.25">
      <c r="B145" s="42">
        <v>6749507.5179651901</v>
      </c>
      <c r="C145" s="37">
        <v>144</v>
      </c>
      <c r="D145" s="37" t="s">
        <v>94</v>
      </c>
      <c r="E145" s="33"/>
      <c r="F145" s="44">
        <f t="shared" si="8"/>
        <v>0</v>
      </c>
      <c r="G145" s="44">
        <f t="shared" si="9"/>
        <v>0</v>
      </c>
      <c r="H145" s="44">
        <f t="shared" si="10"/>
        <v>6749507.5179651901</v>
      </c>
      <c r="I145" s="45">
        <f t="shared" si="11"/>
        <v>0</v>
      </c>
    </row>
    <row r="146" spans="2:9" x14ac:dyDescent="0.25">
      <c r="B146" s="42">
        <v>37398527.912091218</v>
      </c>
      <c r="C146" s="37">
        <v>144</v>
      </c>
      <c r="D146" s="37" t="s">
        <v>93</v>
      </c>
      <c r="E146" s="33"/>
      <c r="F146" s="44">
        <f t="shared" si="8"/>
        <v>0</v>
      </c>
      <c r="G146" s="44">
        <f t="shared" si="9"/>
        <v>37398527.912091218</v>
      </c>
      <c r="H146" s="44">
        <f t="shared" si="10"/>
        <v>0</v>
      </c>
      <c r="I146" s="45">
        <f t="shared" si="11"/>
        <v>0</v>
      </c>
    </row>
    <row r="147" spans="2:9" x14ac:dyDescent="0.25">
      <c r="B147" s="42">
        <v>1143484.7850623988</v>
      </c>
      <c r="C147" s="37">
        <v>144</v>
      </c>
      <c r="D147" s="37" t="s">
        <v>93</v>
      </c>
      <c r="E147" s="33"/>
      <c r="F147" s="44">
        <f t="shared" si="8"/>
        <v>0</v>
      </c>
      <c r="G147" s="44">
        <f t="shared" si="9"/>
        <v>1143484.7850623988</v>
      </c>
      <c r="H147" s="44">
        <f t="shared" si="10"/>
        <v>0</v>
      </c>
      <c r="I147" s="45">
        <f t="shared" si="11"/>
        <v>0</v>
      </c>
    </row>
    <row r="148" spans="2:9" x14ac:dyDescent="0.25">
      <c r="B148" s="42">
        <v>742136.61298106157</v>
      </c>
      <c r="C148" s="37">
        <v>144</v>
      </c>
      <c r="D148" s="37" t="s">
        <v>94</v>
      </c>
      <c r="E148" s="33"/>
      <c r="F148" s="44">
        <f t="shared" si="8"/>
        <v>0</v>
      </c>
      <c r="G148" s="44">
        <f t="shared" si="9"/>
        <v>0</v>
      </c>
      <c r="H148" s="44">
        <f t="shared" si="10"/>
        <v>742136.61298106157</v>
      </c>
      <c r="I148" s="45">
        <f t="shared" si="11"/>
        <v>0</v>
      </c>
    </row>
    <row r="149" spans="2:9" x14ac:dyDescent="0.25">
      <c r="B149" s="42">
        <v>32450227.281988882</v>
      </c>
      <c r="C149" s="37">
        <v>144</v>
      </c>
      <c r="D149" s="37" t="s">
        <v>93</v>
      </c>
      <c r="E149" s="33"/>
      <c r="F149" s="44">
        <f t="shared" si="8"/>
        <v>0</v>
      </c>
      <c r="G149" s="44">
        <f t="shared" si="9"/>
        <v>32450227.281988882</v>
      </c>
      <c r="H149" s="44">
        <f t="shared" si="10"/>
        <v>0</v>
      </c>
      <c r="I149" s="45">
        <f t="shared" si="11"/>
        <v>0</v>
      </c>
    </row>
    <row r="150" spans="2:9" x14ac:dyDescent="0.25">
      <c r="B150" s="42">
        <v>2494608.1519653359</v>
      </c>
      <c r="C150" s="37">
        <v>144</v>
      </c>
      <c r="D150" s="37" t="s">
        <v>94</v>
      </c>
      <c r="E150" s="33"/>
      <c r="F150" s="44">
        <f t="shared" si="8"/>
        <v>0</v>
      </c>
      <c r="G150" s="44">
        <f t="shared" si="9"/>
        <v>0</v>
      </c>
      <c r="H150" s="44">
        <f t="shared" si="10"/>
        <v>2494608.1519653359</v>
      </c>
      <c r="I150" s="45">
        <f t="shared" si="11"/>
        <v>0</v>
      </c>
    </row>
    <row r="151" spans="2:9" x14ac:dyDescent="0.25">
      <c r="B151" s="42">
        <v>3496927.8934658938</v>
      </c>
      <c r="C151" s="37">
        <v>144</v>
      </c>
      <c r="D151" s="37" t="s">
        <v>93</v>
      </c>
      <c r="E151" s="33"/>
      <c r="F151" s="44">
        <f t="shared" si="8"/>
        <v>0</v>
      </c>
      <c r="G151" s="44">
        <f t="shared" si="9"/>
        <v>3496927.8934658938</v>
      </c>
      <c r="H151" s="44">
        <f t="shared" si="10"/>
        <v>0</v>
      </c>
      <c r="I151" s="45">
        <f t="shared" si="11"/>
        <v>0</v>
      </c>
    </row>
    <row r="152" spans="2:9" x14ac:dyDescent="0.25">
      <c r="B152" s="42">
        <v>1744708.5955791648</v>
      </c>
      <c r="C152" s="37">
        <v>144</v>
      </c>
      <c r="D152" s="37" t="s">
        <v>93</v>
      </c>
      <c r="E152" s="33"/>
      <c r="F152" s="44">
        <f t="shared" si="8"/>
        <v>0</v>
      </c>
      <c r="G152" s="44">
        <f t="shared" si="9"/>
        <v>1744708.5955791648</v>
      </c>
      <c r="H152" s="44">
        <f t="shared" si="10"/>
        <v>0</v>
      </c>
      <c r="I152" s="45">
        <f t="shared" si="11"/>
        <v>0</v>
      </c>
    </row>
    <row r="153" spans="2:9" x14ac:dyDescent="0.25">
      <c r="B153" s="42">
        <v>469430.46741942957</v>
      </c>
      <c r="C153" s="37">
        <v>144</v>
      </c>
      <c r="D153" s="37" t="s">
        <v>93</v>
      </c>
      <c r="E153" s="33"/>
      <c r="F153" s="44">
        <f t="shared" si="8"/>
        <v>0</v>
      </c>
      <c r="G153" s="44">
        <f t="shared" si="9"/>
        <v>469430.46741942957</v>
      </c>
      <c r="H153" s="44">
        <f t="shared" si="10"/>
        <v>0</v>
      </c>
      <c r="I153" s="45">
        <f t="shared" si="11"/>
        <v>0</v>
      </c>
    </row>
    <row r="154" spans="2:9" x14ac:dyDescent="0.25">
      <c r="B154" s="42">
        <v>481151.29144151497</v>
      </c>
      <c r="C154" s="37">
        <v>144</v>
      </c>
      <c r="D154" s="37" t="s">
        <v>93</v>
      </c>
      <c r="E154" s="33"/>
      <c r="F154" s="44">
        <f t="shared" si="8"/>
        <v>0</v>
      </c>
      <c r="G154" s="44">
        <f t="shared" si="9"/>
        <v>481151.29144151497</v>
      </c>
      <c r="H154" s="44">
        <f t="shared" si="10"/>
        <v>0</v>
      </c>
      <c r="I154" s="45">
        <f t="shared" si="11"/>
        <v>0</v>
      </c>
    </row>
    <row r="155" spans="2:9" x14ac:dyDescent="0.25">
      <c r="B155" s="42">
        <v>1227602.2819998858</v>
      </c>
      <c r="C155" s="37">
        <v>144</v>
      </c>
      <c r="D155" s="37" t="s">
        <v>93</v>
      </c>
      <c r="E155" s="33"/>
      <c r="F155" s="44">
        <f t="shared" si="8"/>
        <v>0</v>
      </c>
      <c r="G155" s="44">
        <f t="shared" si="9"/>
        <v>1227602.2819998858</v>
      </c>
      <c r="H155" s="44">
        <f t="shared" si="10"/>
        <v>0</v>
      </c>
      <c r="I155" s="45">
        <f t="shared" si="11"/>
        <v>0</v>
      </c>
    </row>
    <row r="156" spans="2:9" x14ac:dyDescent="0.25">
      <c r="B156" s="42">
        <v>1627313.0342625889</v>
      </c>
      <c r="C156" s="37">
        <v>144</v>
      </c>
      <c r="D156" s="37" t="s">
        <v>93</v>
      </c>
      <c r="E156" s="33"/>
      <c r="F156" s="44">
        <f t="shared" si="8"/>
        <v>0</v>
      </c>
      <c r="G156" s="44">
        <f t="shared" si="9"/>
        <v>1627313.0342625889</v>
      </c>
      <c r="H156" s="44">
        <f t="shared" si="10"/>
        <v>0</v>
      </c>
      <c r="I156" s="45">
        <f t="shared" si="11"/>
        <v>0</v>
      </c>
    </row>
    <row r="157" spans="2:9" x14ac:dyDescent="0.25">
      <c r="B157" s="42">
        <v>1144019.9586820328</v>
      </c>
      <c r="C157" s="37">
        <v>144</v>
      </c>
      <c r="D157" s="37" t="s">
        <v>93</v>
      </c>
      <c r="E157" s="33"/>
      <c r="F157" s="44">
        <f t="shared" si="8"/>
        <v>0</v>
      </c>
      <c r="G157" s="44">
        <f t="shared" si="9"/>
        <v>1144019.9586820328</v>
      </c>
      <c r="H157" s="44">
        <f t="shared" si="10"/>
        <v>0</v>
      </c>
      <c r="I157" s="45">
        <f t="shared" si="11"/>
        <v>0</v>
      </c>
    </row>
    <row r="158" spans="2:9" x14ac:dyDescent="0.25">
      <c r="B158" s="42">
        <v>336858.26761043083</v>
      </c>
      <c r="C158" s="37">
        <v>144</v>
      </c>
      <c r="D158" s="37" t="s">
        <v>93</v>
      </c>
      <c r="E158" s="33"/>
      <c r="F158" s="44">
        <f t="shared" si="8"/>
        <v>0</v>
      </c>
      <c r="G158" s="44">
        <f t="shared" si="9"/>
        <v>336858.26761043083</v>
      </c>
      <c r="H158" s="44">
        <f t="shared" si="10"/>
        <v>0</v>
      </c>
      <c r="I158" s="45">
        <f t="shared" si="11"/>
        <v>0</v>
      </c>
    </row>
    <row r="159" spans="2:9" x14ac:dyDescent="0.25">
      <c r="B159" s="42">
        <v>38072192.3526235</v>
      </c>
      <c r="C159" s="37">
        <v>144</v>
      </c>
      <c r="D159" s="37" t="s">
        <v>93</v>
      </c>
      <c r="E159" s="33"/>
      <c r="F159" s="44">
        <f t="shared" si="8"/>
        <v>0</v>
      </c>
      <c r="G159" s="44">
        <f t="shared" si="9"/>
        <v>38072192.3526235</v>
      </c>
      <c r="H159" s="44">
        <f t="shared" si="10"/>
        <v>0</v>
      </c>
      <c r="I159" s="45">
        <f t="shared" si="11"/>
        <v>0</v>
      </c>
    </row>
    <row r="160" spans="2:9" x14ac:dyDescent="0.25">
      <c r="B160" s="42">
        <v>16560800.693126872</v>
      </c>
      <c r="C160" s="37">
        <v>144</v>
      </c>
      <c r="D160" s="37" t="s">
        <v>93</v>
      </c>
      <c r="E160" s="33"/>
      <c r="F160" s="44">
        <f t="shared" si="8"/>
        <v>0</v>
      </c>
      <c r="G160" s="44">
        <f t="shared" si="9"/>
        <v>16560800.693126872</v>
      </c>
      <c r="H160" s="44">
        <f t="shared" si="10"/>
        <v>0</v>
      </c>
      <c r="I160" s="45">
        <f t="shared" si="11"/>
        <v>0</v>
      </c>
    </row>
    <row r="161" spans="2:9" x14ac:dyDescent="0.25">
      <c r="B161" s="42">
        <v>3642152.1087516532</v>
      </c>
      <c r="C161" s="37">
        <v>144</v>
      </c>
      <c r="D161" s="37" t="s">
        <v>93</v>
      </c>
      <c r="E161" s="33"/>
      <c r="F161" s="44">
        <f t="shared" si="8"/>
        <v>0</v>
      </c>
      <c r="G161" s="44">
        <f t="shared" si="9"/>
        <v>3642152.1087516532</v>
      </c>
      <c r="H161" s="44">
        <f t="shared" si="10"/>
        <v>0</v>
      </c>
      <c r="I161" s="45">
        <f t="shared" si="11"/>
        <v>0</v>
      </c>
    </row>
    <row r="162" spans="2:9" x14ac:dyDescent="0.25">
      <c r="B162" s="42">
        <v>681622.8028719743</v>
      </c>
      <c r="C162" s="37">
        <v>144</v>
      </c>
      <c r="D162" s="37" t="s">
        <v>93</v>
      </c>
      <c r="E162" s="33"/>
      <c r="F162" s="44">
        <f t="shared" si="8"/>
        <v>0</v>
      </c>
      <c r="G162" s="44">
        <f t="shared" si="9"/>
        <v>681622.8028719743</v>
      </c>
      <c r="H162" s="44">
        <f t="shared" si="10"/>
        <v>0</v>
      </c>
      <c r="I162" s="45">
        <f t="shared" si="11"/>
        <v>0</v>
      </c>
    </row>
    <row r="163" spans="2:9" x14ac:dyDescent="0.25">
      <c r="B163" s="42">
        <v>6984946.0480595622</v>
      </c>
      <c r="C163" s="37">
        <v>144</v>
      </c>
      <c r="D163" s="37" t="s">
        <v>93</v>
      </c>
      <c r="E163" s="33"/>
      <c r="F163" s="44">
        <f t="shared" si="8"/>
        <v>0</v>
      </c>
      <c r="G163" s="44">
        <f t="shared" si="9"/>
        <v>6984946.0480595622</v>
      </c>
      <c r="H163" s="44">
        <f t="shared" si="10"/>
        <v>0</v>
      </c>
      <c r="I163" s="45">
        <f t="shared" si="11"/>
        <v>0</v>
      </c>
    </row>
    <row r="164" spans="2:9" x14ac:dyDescent="0.25">
      <c r="B164" s="42">
        <v>1966904.2717880064</v>
      </c>
      <c r="C164" s="37">
        <v>144</v>
      </c>
      <c r="D164" s="37" t="s">
        <v>93</v>
      </c>
      <c r="E164" s="33"/>
      <c r="F164" s="44">
        <f t="shared" si="8"/>
        <v>0</v>
      </c>
      <c r="G164" s="44">
        <f t="shared" si="9"/>
        <v>1966904.2717880064</v>
      </c>
      <c r="H164" s="44">
        <f t="shared" si="10"/>
        <v>0</v>
      </c>
      <c r="I164" s="45">
        <f t="shared" si="11"/>
        <v>0</v>
      </c>
    </row>
    <row r="165" spans="2:9" x14ac:dyDescent="0.25">
      <c r="B165" s="42">
        <v>212248.12836332279</v>
      </c>
      <c r="C165" s="37">
        <v>144</v>
      </c>
      <c r="D165" s="37" t="s">
        <v>93</v>
      </c>
      <c r="E165" s="33"/>
      <c r="F165" s="44">
        <f t="shared" si="8"/>
        <v>0</v>
      </c>
      <c r="G165" s="44">
        <f t="shared" si="9"/>
        <v>212248.12836332279</v>
      </c>
      <c r="H165" s="44">
        <f t="shared" si="10"/>
        <v>0</v>
      </c>
      <c r="I165" s="45">
        <f t="shared" si="11"/>
        <v>0</v>
      </c>
    </row>
    <row r="166" spans="2:9" x14ac:dyDescent="0.25">
      <c r="B166" s="42">
        <v>5790868.613411908</v>
      </c>
      <c r="C166" s="37">
        <v>144</v>
      </c>
      <c r="D166" s="37" t="s">
        <v>93</v>
      </c>
      <c r="E166" s="33"/>
      <c r="F166" s="44">
        <f t="shared" si="8"/>
        <v>0</v>
      </c>
      <c r="G166" s="44">
        <f t="shared" si="9"/>
        <v>5790868.613411908</v>
      </c>
      <c r="H166" s="44">
        <f t="shared" si="10"/>
        <v>0</v>
      </c>
      <c r="I166" s="45">
        <f t="shared" si="11"/>
        <v>0</v>
      </c>
    </row>
    <row r="167" spans="2:9" x14ac:dyDescent="0.25">
      <c r="B167" s="42">
        <v>497926.56445601769</v>
      </c>
      <c r="C167" s="37">
        <v>144</v>
      </c>
      <c r="D167" s="37" t="s">
        <v>93</v>
      </c>
      <c r="E167" s="33"/>
      <c r="F167" s="44">
        <f t="shared" si="8"/>
        <v>0</v>
      </c>
      <c r="G167" s="44">
        <f t="shared" si="9"/>
        <v>497926.56445601769</v>
      </c>
      <c r="H167" s="44">
        <f t="shared" si="10"/>
        <v>0</v>
      </c>
      <c r="I167" s="45">
        <f t="shared" si="11"/>
        <v>0</v>
      </c>
    </row>
    <row r="168" spans="2:9" x14ac:dyDescent="0.25">
      <c r="B168" s="42">
        <v>1394197.1962142633</v>
      </c>
      <c r="C168" s="37">
        <v>144</v>
      </c>
      <c r="D168" s="37" t="s">
        <v>93</v>
      </c>
      <c r="E168" s="33"/>
      <c r="F168" s="44">
        <f t="shared" si="8"/>
        <v>0</v>
      </c>
      <c r="G168" s="44">
        <f t="shared" si="9"/>
        <v>1394197.1962142633</v>
      </c>
      <c r="H168" s="44">
        <f t="shared" si="10"/>
        <v>0</v>
      </c>
      <c r="I168" s="45">
        <f t="shared" si="11"/>
        <v>0</v>
      </c>
    </row>
    <row r="169" spans="2:9" x14ac:dyDescent="0.25">
      <c r="B169" s="42">
        <v>3831370.2582005402</v>
      </c>
      <c r="C169" s="37">
        <v>144</v>
      </c>
      <c r="D169" s="37" t="s">
        <v>93</v>
      </c>
      <c r="E169" s="33"/>
      <c r="F169" s="44">
        <f t="shared" si="8"/>
        <v>0</v>
      </c>
      <c r="G169" s="44">
        <f t="shared" si="9"/>
        <v>3831370.2582005402</v>
      </c>
      <c r="H169" s="44">
        <f t="shared" si="10"/>
        <v>0</v>
      </c>
      <c r="I169" s="45">
        <f t="shared" si="11"/>
        <v>0</v>
      </c>
    </row>
    <row r="170" spans="2:9" x14ac:dyDescent="0.25">
      <c r="B170" s="42">
        <v>2022260.7290262966</v>
      </c>
      <c r="C170" s="37">
        <v>144</v>
      </c>
      <c r="D170" s="37" t="s">
        <v>93</v>
      </c>
      <c r="E170" s="33"/>
      <c r="F170" s="44">
        <f t="shared" si="8"/>
        <v>0</v>
      </c>
      <c r="G170" s="44">
        <f t="shared" si="9"/>
        <v>2022260.7290262966</v>
      </c>
      <c r="H170" s="44">
        <f t="shared" si="10"/>
        <v>0</v>
      </c>
      <c r="I170" s="45">
        <f t="shared" si="11"/>
        <v>0</v>
      </c>
    </row>
    <row r="171" spans="2:9" x14ac:dyDescent="0.25">
      <c r="B171" s="42">
        <v>893104.69129263563</v>
      </c>
      <c r="C171" s="37">
        <v>144</v>
      </c>
      <c r="D171" s="37" t="s">
        <v>93</v>
      </c>
      <c r="E171" s="33"/>
      <c r="F171" s="44">
        <f t="shared" si="8"/>
        <v>0</v>
      </c>
      <c r="G171" s="44">
        <f t="shared" si="9"/>
        <v>893104.69129263563</v>
      </c>
      <c r="H171" s="44">
        <f t="shared" si="10"/>
        <v>0</v>
      </c>
      <c r="I171" s="45">
        <f t="shared" si="11"/>
        <v>0</v>
      </c>
    </row>
    <row r="172" spans="2:9" x14ac:dyDescent="0.25">
      <c r="B172" s="42">
        <v>5150414.4381062062</v>
      </c>
      <c r="C172" s="37">
        <v>144</v>
      </c>
      <c r="D172" s="37" t="s">
        <v>93</v>
      </c>
      <c r="E172" s="33"/>
      <c r="F172" s="44">
        <f t="shared" si="8"/>
        <v>0</v>
      </c>
      <c r="G172" s="44">
        <f t="shared" si="9"/>
        <v>5150414.4381062062</v>
      </c>
      <c r="H172" s="44">
        <f t="shared" si="10"/>
        <v>0</v>
      </c>
      <c r="I172" s="45">
        <f t="shared" si="11"/>
        <v>0</v>
      </c>
    </row>
    <row r="173" spans="2:9" x14ac:dyDescent="0.25">
      <c r="B173" s="42">
        <v>956093.64112986356</v>
      </c>
      <c r="C173" s="37">
        <v>144</v>
      </c>
      <c r="D173" s="37" t="s">
        <v>93</v>
      </c>
      <c r="E173" s="33"/>
      <c r="F173" s="44">
        <f t="shared" si="8"/>
        <v>0</v>
      </c>
      <c r="G173" s="44">
        <f t="shared" si="9"/>
        <v>956093.64112986356</v>
      </c>
      <c r="H173" s="44">
        <f t="shared" si="10"/>
        <v>0</v>
      </c>
      <c r="I173" s="45">
        <f t="shared" si="11"/>
        <v>0</v>
      </c>
    </row>
    <row r="174" spans="2:9" x14ac:dyDescent="0.25">
      <c r="B174" s="42">
        <v>1799592.3830024817</v>
      </c>
      <c r="C174" s="37">
        <v>144</v>
      </c>
      <c r="D174" s="37" t="s">
        <v>93</v>
      </c>
      <c r="E174" s="33"/>
      <c r="F174" s="44">
        <f t="shared" si="8"/>
        <v>0</v>
      </c>
      <c r="G174" s="44">
        <f t="shared" si="9"/>
        <v>1799592.3830024817</v>
      </c>
      <c r="H174" s="44">
        <f t="shared" si="10"/>
        <v>0</v>
      </c>
      <c r="I174" s="45">
        <f t="shared" si="11"/>
        <v>0</v>
      </c>
    </row>
    <row r="175" spans="2:9" x14ac:dyDescent="0.25">
      <c r="B175" s="42">
        <v>9240621.3291042354</v>
      </c>
      <c r="C175" s="37">
        <v>144</v>
      </c>
      <c r="D175" s="37" t="s">
        <v>93</v>
      </c>
      <c r="E175" s="33"/>
      <c r="F175" s="44">
        <f t="shared" si="8"/>
        <v>0</v>
      </c>
      <c r="G175" s="44">
        <f t="shared" si="9"/>
        <v>9240621.3291042354</v>
      </c>
      <c r="H175" s="44">
        <f t="shared" si="10"/>
        <v>0</v>
      </c>
      <c r="I175" s="45">
        <f t="shared" si="11"/>
        <v>0</v>
      </c>
    </row>
    <row r="176" spans="2:9" x14ac:dyDescent="0.25">
      <c r="B176" s="42">
        <v>4536585.8281504996</v>
      </c>
      <c r="C176" s="37">
        <v>144</v>
      </c>
      <c r="D176" s="37" t="s">
        <v>93</v>
      </c>
      <c r="E176" s="33"/>
      <c r="F176" s="44">
        <f t="shared" si="8"/>
        <v>0</v>
      </c>
      <c r="G176" s="44">
        <f t="shared" si="9"/>
        <v>4536585.8281504996</v>
      </c>
      <c r="H176" s="44">
        <f t="shared" si="10"/>
        <v>0</v>
      </c>
      <c r="I176" s="45">
        <f t="shared" si="11"/>
        <v>0</v>
      </c>
    </row>
    <row r="177" spans="2:9" x14ac:dyDescent="0.25">
      <c r="B177" s="42">
        <v>627354.25222269492</v>
      </c>
      <c r="C177" s="37">
        <v>144</v>
      </c>
      <c r="D177" s="37" t="s">
        <v>93</v>
      </c>
      <c r="E177" s="33"/>
      <c r="F177" s="44">
        <f t="shared" si="8"/>
        <v>0</v>
      </c>
      <c r="G177" s="44">
        <f t="shared" si="9"/>
        <v>627354.25222269492</v>
      </c>
      <c r="H177" s="44">
        <f t="shared" si="10"/>
        <v>0</v>
      </c>
      <c r="I177" s="45">
        <f t="shared" si="11"/>
        <v>0</v>
      </c>
    </row>
    <row r="178" spans="2:9" x14ac:dyDescent="0.25">
      <c r="B178" s="42">
        <v>10283.797960717991</v>
      </c>
      <c r="C178" s="37">
        <v>144</v>
      </c>
      <c r="D178" s="37" t="s">
        <v>93</v>
      </c>
      <c r="E178" s="33"/>
      <c r="F178" s="44">
        <f t="shared" si="8"/>
        <v>0</v>
      </c>
      <c r="G178" s="44">
        <f t="shared" si="9"/>
        <v>10283.797960717991</v>
      </c>
      <c r="H178" s="44">
        <f t="shared" si="10"/>
        <v>0</v>
      </c>
      <c r="I178" s="45">
        <f t="shared" si="11"/>
        <v>0</v>
      </c>
    </row>
    <row r="179" spans="2:9" x14ac:dyDescent="0.25">
      <c r="B179" s="42">
        <v>216732.79327279632</v>
      </c>
      <c r="C179" s="37">
        <v>144</v>
      </c>
      <c r="D179" s="37" t="s">
        <v>93</v>
      </c>
      <c r="E179" s="33"/>
      <c r="F179" s="44">
        <f t="shared" si="8"/>
        <v>0</v>
      </c>
      <c r="G179" s="44">
        <f t="shared" si="9"/>
        <v>216732.79327279632</v>
      </c>
      <c r="H179" s="44">
        <f t="shared" si="10"/>
        <v>0</v>
      </c>
      <c r="I179" s="45">
        <f t="shared" si="11"/>
        <v>0</v>
      </c>
    </row>
    <row r="180" spans="2:9" x14ac:dyDescent="0.25">
      <c r="B180" s="42">
        <v>192879.00050140556</v>
      </c>
      <c r="C180" s="37">
        <v>144</v>
      </c>
      <c r="D180" s="37" t="s">
        <v>93</v>
      </c>
      <c r="E180" s="33"/>
      <c r="F180" s="44">
        <f t="shared" si="8"/>
        <v>0</v>
      </c>
      <c r="G180" s="44">
        <f t="shared" si="9"/>
        <v>192879.00050140556</v>
      </c>
      <c r="H180" s="44">
        <f t="shared" si="10"/>
        <v>0</v>
      </c>
      <c r="I180" s="45">
        <f t="shared" si="11"/>
        <v>0</v>
      </c>
    </row>
    <row r="181" spans="2:9" x14ac:dyDescent="0.25">
      <c r="B181" s="42">
        <v>3897261.6147008231</v>
      </c>
      <c r="C181" s="37">
        <v>144</v>
      </c>
      <c r="D181" s="37" t="s">
        <v>93</v>
      </c>
      <c r="E181" s="33"/>
      <c r="F181" s="44">
        <f t="shared" si="8"/>
        <v>0</v>
      </c>
      <c r="G181" s="44">
        <f t="shared" si="9"/>
        <v>3897261.6147008231</v>
      </c>
      <c r="H181" s="44">
        <f t="shared" si="10"/>
        <v>0</v>
      </c>
      <c r="I181" s="45">
        <f t="shared" si="11"/>
        <v>0</v>
      </c>
    </row>
    <row r="182" spans="2:9" x14ac:dyDescent="0.25">
      <c r="B182" s="42">
        <v>439324.1278007981</v>
      </c>
      <c r="C182" s="37">
        <v>144</v>
      </c>
      <c r="D182" s="37" t="s">
        <v>93</v>
      </c>
      <c r="E182" s="33"/>
      <c r="F182" s="44">
        <f t="shared" si="8"/>
        <v>0</v>
      </c>
      <c r="G182" s="44">
        <f t="shared" si="9"/>
        <v>439324.1278007981</v>
      </c>
      <c r="H182" s="44">
        <f t="shared" si="10"/>
        <v>0</v>
      </c>
      <c r="I182" s="45">
        <f t="shared" si="11"/>
        <v>0</v>
      </c>
    </row>
    <row r="183" spans="2:9" x14ac:dyDescent="0.25">
      <c r="B183" s="42">
        <v>2601414.2865417539</v>
      </c>
      <c r="C183" s="37">
        <v>144</v>
      </c>
      <c r="D183" s="37" t="s">
        <v>94</v>
      </c>
      <c r="E183" s="33"/>
      <c r="F183" s="44">
        <f t="shared" si="8"/>
        <v>0</v>
      </c>
      <c r="G183" s="44">
        <f t="shared" si="9"/>
        <v>0</v>
      </c>
      <c r="H183" s="44">
        <f t="shared" si="10"/>
        <v>2601414.2865417539</v>
      </c>
      <c r="I183" s="45">
        <f t="shared" si="11"/>
        <v>0</v>
      </c>
    </row>
    <row r="184" spans="2:9" x14ac:dyDescent="0.25">
      <c r="B184" s="42">
        <v>2144152.7581292582</v>
      </c>
      <c r="C184" s="37">
        <v>144</v>
      </c>
      <c r="D184" s="37" t="s">
        <v>93</v>
      </c>
      <c r="E184" s="33"/>
      <c r="F184" s="44">
        <f t="shared" si="8"/>
        <v>0</v>
      </c>
      <c r="G184" s="44">
        <f t="shared" si="9"/>
        <v>2144152.7581292582</v>
      </c>
      <c r="H184" s="44">
        <f t="shared" si="10"/>
        <v>0</v>
      </c>
      <c r="I184" s="45">
        <f t="shared" si="11"/>
        <v>0</v>
      </c>
    </row>
    <row r="185" spans="2:9" x14ac:dyDescent="0.25">
      <c r="B185" s="42">
        <v>3674031.7886030315</v>
      </c>
      <c r="C185" s="37">
        <v>144</v>
      </c>
      <c r="D185" s="37" t="s">
        <v>93</v>
      </c>
      <c r="E185" s="33"/>
      <c r="F185" s="44">
        <f t="shared" si="8"/>
        <v>0</v>
      </c>
      <c r="G185" s="44">
        <f t="shared" si="9"/>
        <v>3674031.7886030315</v>
      </c>
      <c r="H185" s="44">
        <f t="shared" si="10"/>
        <v>0</v>
      </c>
      <c r="I185" s="45">
        <f t="shared" si="11"/>
        <v>0</v>
      </c>
    </row>
    <row r="186" spans="2:9" x14ac:dyDescent="0.25">
      <c r="B186" s="42">
        <v>838982.87421745481</v>
      </c>
      <c r="C186" s="37">
        <v>144</v>
      </c>
      <c r="D186" s="37" t="s">
        <v>93</v>
      </c>
      <c r="E186" s="33"/>
      <c r="F186" s="44">
        <f t="shared" si="8"/>
        <v>0</v>
      </c>
      <c r="G186" s="44">
        <f t="shared" si="9"/>
        <v>838982.87421745481</v>
      </c>
      <c r="H186" s="44">
        <f t="shared" si="10"/>
        <v>0</v>
      </c>
      <c r="I186" s="45">
        <f t="shared" si="11"/>
        <v>0</v>
      </c>
    </row>
    <row r="187" spans="2:9" x14ac:dyDescent="0.25">
      <c r="B187" s="42">
        <v>5219601.2179935612</v>
      </c>
      <c r="C187" s="37">
        <v>144</v>
      </c>
      <c r="D187" s="37" t="s">
        <v>93</v>
      </c>
      <c r="E187" s="33"/>
      <c r="F187" s="44">
        <f t="shared" si="8"/>
        <v>0</v>
      </c>
      <c r="G187" s="44">
        <f t="shared" si="9"/>
        <v>5219601.2179935612</v>
      </c>
      <c r="H187" s="44">
        <f t="shared" si="10"/>
        <v>0</v>
      </c>
      <c r="I187" s="45">
        <f t="shared" si="11"/>
        <v>0</v>
      </c>
    </row>
    <row r="188" spans="2:9" x14ac:dyDescent="0.25">
      <c r="B188" s="42">
        <v>92275.832017909677</v>
      </c>
      <c r="C188" s="37">
        <v>144</v>
      </c>
      <c r="D188" s="37" t="s">
        <v>93</v>
      </c>
      <c r="E188" s="33"/>
      <c r="F188" s="44">
        <f t="shared" si="8"/>
        <v>0</v>
      </c>
      <c r="G188" s="44">
        <f t="shared" si="9"/>
        <v>92275.832017909677</v>
      </c>
      <c r="H188" s="44">
        <f t="shared" si="10"/>
        <v>0</v>
      </c>
      <c r="I188" s="45">
        <f t="shared" si="11"/>
        <v>0</v>
      </c>
    </row>
    <row r="189" spans="2:9" x14ac:dyDescent="0.25">
      <c r="B189" s="42">
        <v>1078916.0902485219</v>
      </c>
      <c r="C189" s="37">
        <v>144</v>
      </c>
      <c r="D189" s="37" t="s">
        <v>93</v>
      </c>
      <c r="E189" s="33"/>
      <c r="F189" s="44">
        <f t="shared" si="8"/>
        <v>0</v>
      </c>
      <c r="G189" s="44">
        <f t="shared" si="9"/>
        <v>1078916.0902485219</v>
      </c>
      <c r="H189" s="44">
        <f t="shared" si="10"/>
        <v>0</v>
      </c>
      <c r="I189" s="45">
        <f t="shared" si="11"/>
        <v>0</v>
      </c>
    </row>
    <row r="190" spans="2:9" x14ac:dyDescent="0.25">
      <c r="B190" s="42">
        <v>804343.08307942154</v>
      </c>
      <c r="C190" s="37">
        <v>144</v>
      </c>
      <c r="D190" s="37" t="s">
        <v>93</v>
      </c>
      <c r="E190" s="33"/>
      <c r="F190" s="44">
        <f t="shared" si="8"/>
        <v>0</v>
      </c>
      <c r="G190" s="44">
        <f t="shared" si="9"/>
        <v>804343.08307942154</v>
      </c>
      <c r="H190" s="44">
        <f t="shared" si="10"/>
        <v>0</v>
      </c>
      <c r="I190" s="45">
        <f t="shared" si="11"/>
        <v>0</v>
      </c>
    </row>
    <row r="191" spans="2:9" x14ac:dyDescent="0.25">
      <c r="B191" s="42">
        <v>2441850.2438228205</v>
      </c>
      <c r="C191" s="37">
        <v>144</v>
      </c>
      <c r="D191" s="37" t="s">
        <v>93</v>
      </c>
      <c r="E191" s="33"/>
      <c r="F191" s="44">
        <f t="shared" si="8"/>
        <v>0</v>
      </c>
      <c r="G191" s="44">
        <f t="shared" si="9"/>
        <v>2441850.2438228205</v>
      </c>
      <c r="H191" s="44">
        <f t="shared" si="10"/>
        <v>0</v>
      </c>
      <c r="I191" s="45">
        <f t="shared" si="11"/>
        <v>0</v>
      </c>
    </row>
    <row r="192" spans="2:9" x14ac:dyDescent="0.25">
      <c r="B192" s="42">
        <v>2420239.480605355</v>
      </c>
      <c r="C192" s="37">
        <v>144</v>
      </c>
      <c r="D192" s="37" t="s">
        <v>93</v>
      </c>
      <c r="E192" s="33"/>
      <c r="F192" s="44">
        <f t="shared" si="8"/>
        <v>0</v>
      </c>
      <c r="G192" s="44">
        <f t="shared" si="9"/>
        <v>2420239.480605355</v>
      </c>
      <c r="H192" s="44">
        <f t="shared" si="10"/>
        <v>0</v>
      </c>
      <c r="I192" s="45">
        <f t="shared" si="11"/>
        <v>0</v>
      </c>
    </row>
    <row r="193" spans="2:9" x14ac:dyDescent="0.25">
      <c r="B193" s="42">
        <v>942194.98457987222</v>
      </c>
      <c r="C193" s="37">
        <v>144</v>
      </c>
      <c r="D193" s="37" t="s">
        <v>93</v>
      </c>
      <c r="E193" s="33"/>
      <c r="F193" s="44">
        <f t="shared" si="8"/>
        <v>0</v>
      </c>
      <c r="G193" s="44">
        <f t="shared" si="9"/>
        <v>942194.98457987222</v>
      </c>
      <c r="H193" s="44">
        <f t="shared" si="10"/>
        <v>0</v>
      </c>
      <c r="I193" s="45">
        <f t="shared" si="11"/>
        <v>0</v>
      </c>
    </row>
    <row r="194" spans="2:9" x14ac:dyDescent="0.25">
      <c r="B194" s="42">
        <v>17273570.218185224</v>
      </c>
      <c r="C194" s="37">
        <v>144</v>
      </c>
      <c r="D194" s="37" t="s">
        <v>93</v>
      </c>
      <c r="E194" s="33"/>
      <c r="F194" s="44">
        <f t="shared" si="8"/>
        <v>0</v>
      </c>
      <c r="G194" s="44">
        <f t="shared" si="9"/>
        <v>17273570.218185224</v>
      </c>
      <c r="H194" s="44">
        <f t="shared" si="10"/>
        <v>0</v>
      </c>
      <c r="I194" s="45">
        <f t="shared" si="11"/>
        <v>0</v>
      </c>
    </row>
    <row r="195" spans="2:9" x14ac:dyDescent="0.25">
      <c r="B195" s="42">
        <v>225501.05967331972</v>
      </c>
      <c r="C195" s="37">
        <v>144</v>
      </c>
      <c r="D195" s="37" t="s">
        <v>93</v>
      </c>
      <c r="E195" s="33"/>
      <c r="F195" s="44">
        <f t="shared" si="8"/>
        <v>0</v>
      </c>
      <c r="G195" s="44">
        <f t="shared" si="9"/>
        <v>225501.05967331972</v>
      </c>
      <c r="H195" s="44">
        <f t="shared" si="10"/>
        <v>0</v>
      </c>
      <c r="I195" s="45">
        <f t="shared" si="11"/>
        <v>0</v>
      </c>
    </row>
    <row r="196" spans="2:9" x14ac:dyDescent="0.25">
      <c r="B196" s="42">
        <v>2410952.6729669268</v>
      </c>
      <c r="C196" s="37">
        <v>144</v>
      </c>
      <c r="D196" s="37" t="s">
        <v>93</v>
      </c>
      <c r="E196" s="33"/>
      <c r="F196" s="44">
        <f t="shared" si="8"/>
        <v>0</v>
      </c>
      <c r="G196" s="44">
        <f t="shared" si="9"/>
        <v>2410952.6729669268</v>
      </c>
      <c r="H196" s="44">
        <f t="shared" si="10"/>
        <v>0</v>
      </c>
      <c r="I196" s="45">
        <f t="shared" si="11"/>
        <v>0</v>
      </c>
    </row>
    <row r="197" spans="2:9" x14ac:dyDescent="0.25">
      <c r="B197" s="42">
        <v>1584713.6703717913</v>
      </c>
      <c r="C197" s="37">
        <v>144</v>
      </c>
      <c r="D197" s="37" t="s">
        <v>93</v>
      </c>
      <c r="E197" s="33"/>
      <c r="F197" s="44">
        <f t="shared" si="8"/>
        <v>0</v>
      </c>
      <c r="G197" s="44">
        <f t="shared" si="9"/>
        <v>1584713.6703717913</v>
      </c>
      <c r="H197" s="44">
        <f t="shared" si="10"/>
        <v>0</v>
      </c>
      <c r="I197" s="45">
        <f t="shared" si="11"/>
        <v>0</v>
      </c>
    </row>
    <row r="198" spans="2:9" x14ac:dyDescent="0.25">
      <c r="B198" s="42">
        <v>7799462.725907092</v>
      </c>
      <c r="C198" s="37">
        <v>144</v>
      </c>
      <c r="D198" s="37" t="s">
        <v>93</v>
      </c>
      <c r="E198" s="33"/>
      <c r="F198" s="44">
        <f t="shared" si="8"/>
        <v>0</v>
      </c>
      <c r="G198" s="44">
        <f t="shared" si="9"/>
        <v>7799462.725907092</v>
      </c>
      <c r="H198" s="44">
        <f t="shared" si="10"/>
        <v>0</v>
      </c>
      <c r="I198" s="45">
        <f t="shared" si="11"/>
        <v>0</v>
      </c>
    </row>
    <row r="199" spans="2:9" x14ac:dyDescent="0.25">
      <c r="B199" s="42">
        <v>6946.1426600807699</v>
      </c>
      <c r="C199" s="37" t="e">
        <v>#N/A</v>
      </c>
      <c r="D199" s="37" t="s">
        <v>93</v>
      </c>
      <c r="E199" s="33"/>
      <c r="F199" s="44">
        <f t="shared" si="8"/>
        <v>0</v>
      </c>
      <c r="G199" s="44">
        <f t="shared" si="9"/>
        <v>0</v>
      </c>
      <c r="H199" s="44">
        <f t="shared" si="10"/>
        <v>0</v>
      </c>
      <c r="I199" s="45">
        <f t="shared" si="11"/>
        <v>6946.1426600807699</v>
      </c>
    </row>
    <row r="200" spans="2:9" x14ac:dyDescent="0.25">
      <c r="B200" s="42">
        <v>999845.23224610649</v>
      </c>
      <c r="C200" s="37">
        <v>144</v>
      </c>
      <c r="D200" s="37" t="s">
        <v>93</v>
      </c>
      <c r="E200" s="33"/>
      <c r="F200" s="44">
        <f t="shared" ref="F200:F263" si="12">IFERROR(IF(D200="y",0,IF(C200&gt;=BulkLineLimit,B200,0)),0)</f>
        <v>0</v>
      </c>
      <c r="G200" s="44">
        <f t="shared" ref="G200:G263" si="13">IFERROR(IF(D200="y",0,IF(AND(C200&lt;BulkLineLimit,C200&gt;=RegionalLineLimit),B200,0)),0)</f>
        <v>999845.23224610649</v>
      </c>
      <c r="H200" s="44">
        <f t="shared" ref="H200:H263" si="14">IFERROR(IF(D200="y",0,IF(C200&lt;RegionalLineLimit,B200,0)),0)+IFERROR(IF(D200="y",B200,0),0)</f>
        <v>0</v>
      </c>
      <c r="I200" s="45">
        <f t="shared" ref="I200:I263" si="15">B200-SUM(F200:H200)</f>
        <v>0</v>
      </c>
    </row>
    <row r="201" spans="2:9" x14ac:dyDescent="0.25">
      <c r="B201" s="42">
        <v>1615747.6407642562</v>
      </c>
      <c r="C201" s="37">
        <v>144</v>
      </c>
      <c r="D201" s="37" t="s">
        <v>93</v>
      </c>
      <c r="E201" s="33"/>
      <c r="F201" s="44">
        <f t="shared" si="12"/>
        <v>0</v>
      </c>
      <c r="G201" s="44">
        <f t="shared" si="13"/>
        <v>1615747.6407642562</v>
      </c>
      <c r="H201" s="44">
        <f t="shared" si="14"/>
        <v>0</v>
      </c>
      <c r="I201" s="45">
        <f t="shared" si="15"/>
        <v>0</v>
      </c>
    </row>
    <row r="202" spans="2:9" x14ac:dyDescent="0.25">
      <c r="B202" s="42">
        <v>278335.02741022251</v>
      </c>
      <c r="C202" s="37">
        <v>144</v>
      </c>
      <c r="D202" s="37" t="s">
        <v>93</v>
      </c>
      <c r="E202" s="33"/>
      <c r="F202" s="44">
        <f t="shared" si="12"/>
        <v>0</v>
      </c>
      <c r="G202" s="44">
        <f t="shared" si="13"/>
        <v>278335.02741022251</v>
      </c>
      <c r="H202" s="44">
        <f t="shared" si="14"/>
        <v>0</v>
      </c>
      <c r="I202" s="45">
        <f t="shared" si="15"/>
        <v>0</v>
      </c>
    </row>
    <row r="203" spans="2:9" x14ac:dyDescent="0.25">
      <c r="B203" s="42">
        <v>516923.91807892453</v>
      </c>
      <c r="C203" s="37">
        <v>144</v>
      </c>
      <c r="D203" s="37" t="s">
        <v>93</v>
      </c>
      <c r="E203" s="33"/>
      <c r="F203" s="44">
        <f t="shared" si="12"/>
        <v>0</v>
      </c>
      <c r="G203" s="44">
        <f t="shared" si="13"/>
        <v>516923.91807892453</v>
      </c>
      <c r="H203" s="44">
        <f t="shared" si="14"/>
        <v>0</v>
      </c>
      <c r="I203" s="45">
        <f t="shared" si="15"/>
        <v>0</v>
      </c>
    </row>
    <row r="204" spans="2:9" x14ac:dyDescent="0.25">
      <c r="B204" s="42">
        <v>8037965.3018901534</v>
      </c>
      <c r="C204" s="37">
        <v>144</v>
      </c>
      <c r="D204" s="37" t="s">
        <v>93</v>
      </c>
      <c r="E204" s="33"/>
      <c r="F204" s="44">
        <f t="shared" si="12"/>
        <v>0</v>
      </c>
      <c r="G204" s="44">
        <f t="shared" si="13"/>
        <v>8037965.3018901534</v>
      </c>
      <c r="H204" s="44">
        <f t="shared" si="14"/>
        <v>0</v>
      </c>
      <c r="I204" s="45">
        <f t="shared" si="15"/>
        <v>0</v>
      </c>
    </row>
    <row r="205" spans="2:9" x14ac:dyDescent="0.25">
      <c r="B205" s="42">
        <v>519820.98738804198</v>
      </c>
      <c r="C205" s="37">
        <v>144</v>
      </c>
      <c r="D205" s="37" t="s">
        <v>94</v>
      </c>
      <c r="E205" s="33"/>
      <c r="F205" s="44">
        <f t="shared" si="12"/>
        <v>0</v>
      </c>
      <c r="G205" s="44">
        <f t="shared" si="13"/>
        <v>0</v>
      </c>
      <c r="H205" s="44">
        <f t="shared" si="14"/>
        <v>519820.98738804198</v>
      </c>
      <c r="I205" s="45">
        <f t="shared" si="15"/>
        <v>0</v>
      </c>
    </row>
    <row r="206" spans="2:9" x14ac:dyDescent="0.25">
      <c r="B206" s="42">
        <v>407797.20864349027</v>
      </c>
      <c r="C206" s="37">
        <v>144</v>
      </c>
      <c r="D206" s="37" t="s">
        <v>93</v>
      </c>
      <c r="E206" s="33"/>
      <c r="F206" s="44">
        <f t="shared" si="12"/>
        <v>0</v>
      </c>
      <c r="G206" s="44">
        <f t="shared" si="13"/>
        <v>407797.20864349027</v>
      </c>
      <c r="H206" s="44">
        <f t="shared" si="14"/>
        <v>0</v>
      </c>
      <c r="I206" s="45">
        <f t="shared" si="15"/>
        <v>0</v>
      </c>
    </row>
    <row r="207" spans="2:9" x14ac:dyDescent="0.25">
      <c r="B207" s="42">
        <v>1101796.5449714838</v>
      </c>
      <c r="C207" s="37">
        <v>144</v>
      </c>
      <c r="D207" s="37" t="s">
        <v>93</v>
      </c>
      <c r="E207" s="33"/>
      <c r="F207" s="44">
        <f t="shared" si="12"/>
        <v>0</v>
      </c>
      <c r="G207" s="44">
        <f t="shared" si="13"/>
        <v>1101796.5449714838</v>
      </c>
      <c r="H207" s="44">
        <f t="shared" si="14"/>
        <v>0</v>
      </c>
      <c r="I207" s="45">
        <f t="shared" si="15"/>
        <v>0</v>
      </c>
    </row>
    <row r="208" spans="2:9" x14ac:dyDescent="0.25">
      <c r="B208" s="42">
        <v>7832016.6995623503</v>
      </c>
      <c r="C208" s="37">
        <v>144</v>
      </c>
      <c r="D208" s="37" t="s">
        <v>93</v>
      </c>
      <c r="E208" s="33"/>
      <c r="F208" s="44">
        <f t="shared" si="12"/>
        <v>0</v>
      </c>
      <c r="G208" s="44">
        <f t="shared" si="13"/>
        <v>7832016.6995623503</v>
      </c>
      <c r="H208" s="44">
        <f t="shared" si="14"/>
        <v>0</v>
      </c>
      <c r="I208" s="45">
        <f t="shared" si="15"/>
        <v>0</v>
      </c>
    </row>
    <row r="209" spans="2:9" x14ac:dyDescent="0.25">
      <c r="B209" s="42">
        <v>14311631.16625738</v>
      </c>
      <c r="C209" s="37">
        <v>144</v>
      </c>
      <c r="D209" s="37" t="s">
        <v>93</v>
      </c>
      <c r="E209" s="33"/>
      <c r="F209" s="44">
        <f t="shared" si="12"/>
        <v>0</v>
      </c>
      <c r="G209" s="44">
        <f t="shared" si="13"/>
        <v>14311631.16625738</v>
      </c>
      <c r="H209" s="44">
        <f t="shared" si="14"/>
        <v>0</v>
      </c>
      <c r="I209" s="45">
        <f t="shared" si="15"/>
        <v>0</v>
      </c>
    </row>
    <row r="210" spans="2:9" x14ac:dyDescent="0.25">
      <c r="B210" s="42">
        <v>2421444.2968192613</v>
      </c>
      <c r="C210" s="37">
        <v>144</v>
      </c>
      <c r="D210" s="37" t="s">
        <v>93</v>
      </c>
      <c r="E210" s="33"/>
      <c r="F210" s="44">
        <f t="shared" si="12"/>
        <v>0</v>
      </c>
      <c r="G210" s="44">
        <f t="shared" si="13"/>
        <v>2421444.2968192613</v>
      </c>
      <c r="H210" s="44">
        <f t="shared" si="14"/>
        <v>0</v>
      </c>
      <c r="I210" s="45">
        <f t="shared" si="15"/>
        <v>0</v>
      </c>
    </row>
    <row r="211" spans="2:9" x14ac:dyDescent="0.25">
      <c r="B211" s="42">
        <v>111404.80959153091</v>
      </c>
      <c r="C211" s="37">
        <v>144</v>
      </c>
      <c r="D211" s="37" t="s">
        <v>93</v>
      </c>
      <c r="E211" s="33"/>
      <c r="F211" s="44">
        <f t="shared" si="12"/>
        <v>0</v>
      </c>
      <c r="G211" s="44">
        <f t="shared" si="13"/>
        <v>111404.80959153091</v>
      </c>
      <c r="H211" s="44">
        <f t="shared" si="14"/>
        <v>0</v>
      </c>
      <c r="I211" s="45">
        <f t="shared" si="15"/>
        <v>0</v>
      </c>
    </row>
    <row r="212" spans="2:9" x14ac:dyDescent="0.25">
      <c r="B212" s="42">
        <v>464602.25966759189</v>
      </c>
      <c r="C212" s="37">
        <v>144</v>
      </c>
      <c r="D212" s="37" t="s">
        <v>93</v>
      </c>
      <c r="E212" s="33"/>
      <c r="F212" s="44">
        <f t="shared" si="12"/>
        <v>0</v>
      </c>
      <c r="G212" s="44">
        <f t="shared" si="13"/>
        <v>464602.25966759189</v>
      </c>
      <c r="H212" s="44">
        <f t="shared" si="14"/>
        <v>0</v>
      </c>
      <c r="I212" s="45">
        <f t="shared" si="15"/>
        <v>0</v>
      </c>
    </row>
    <row r="213" spans="2:9" x14ac:dyDescent="0.25">
      <c r="B213" s="42">
        <v>1025097.3862450194</v>
      </c>
      <c r="C213" s="37">
        <v>144</v>
      </c>
      <c r="D213" s="37" t="s">
        <v>93</v>
      </c>
      <c r="E213" s="33"/>
      <c r="F213" s="44">
        <f t="shared" si="12"/>
        <v>0</v>
      </c>
      <c r="G213" s="44">
        <f t="shared" si="13"/>
        <v>1025097.3862450194</v>
      </c>
      <c r="H213" s="44">
        <f t="shared" si="14"/>
        <v>0</v>
      </c>
      <c r="I213" s="45">
        <f t="shared" si="15"/>
        <v>0</v>
      </c>
    </row>
    <row r="214" spans="2:9" x14ac:dyDescent="0.25">
      <c r="B214" s="42">
        <v>3597856.3465241697</v>
      </c>
      <c r="C214" s="37">
        <v>144</v>
      </c>
      <c r="D214" s="37" t="s">
        <v>94</v>
      </c>
      <c r="E214" s="33"/>
      <c r="F214" s="44">
        <f t="shared" si="12"/>
        <v>0</v>
      </c>
      <c r="G214" s="44">
        <f t="shared" si="13"/>
        <v>0</v>
      </c>
      <c r="H214" s="44">
        <f t="shared" si="14"/>
        <v>3597856.3465241697</v>
      </c>
      <c r="I214" s="45">
        <f t="shared" si="15"/>
        <v>0</v>
      </c>
    </row>
    <row r="215" spans="2:9" x14ac:dyDescent="0.25">
      <c r="B215" s="42">
        <v>41786736.367372252</v>
      </c>
      <c r="C215" s="37">
        <v>144</v>
      </c>
      <c r="D215" s="37" t="s">
        <v>93</v>
      </c>
      <c r="E215" s="33"/>
      <c r="F215" s="44">
        <f t="shared" si="12"/>
        <v>0</v>
      </c>
      <c r="G215" s="44">
        <f t="shared" si="13"/>
        <v>41786736.367372252</v>
      </c>
      <c r="H215" s="44">
        <f t="shared" si="14"/>
        <v>0</v>
      </c>
      <c r="I215" s="45">
        <f t="shared" si="15"/>
        <v>0</v>
      </c>
    </row>
    <row r="216" spans="2:9" x14ac:dyDescent="0.25">
      <c r="B216" s="42">
        <v>1525588.6953838244</v>
      </c>
      <c r="C216" s="37">
        <v>144</v>
      </c>
      <c r="D216" s="37" t="s">
        <v>93</v>
      </c>
      <c r="E216" s="33"/>
      <c r="F216" s="44">
        <f t="shared" si="12"/>
        <v>0</v>
      </c>
      <c r="G216" s="44">
        <f t="shared" si="13"/>
        <v>1525588.6953838244</v>
      </c>
      <c r="H216" s="44">
        <f t="shared" si="14"/>
        <v>0</v>
      </c>
      <c r="I216" s="45">
        <f t="shared" si="15"/>
        <v>0</v>
      </c>
    </row>
    <row r="217" spans="2:9" x14ac:dyDescent="0.25">
      <c r="B217" s="42">
        <v>1750961.6904005571</v>
      </c>
      <c r="C217" s="37">
        <v>144</v>
      </c>
      <c r="D217" s="37" t="s">
        <v>93</v>
      </c>
      <c r="E217" s="33"/>
      <c r="F217" s="44">
        <f t="shared" si="12"/>
        <v>0</v>
      </c>
      <c r="G217" s="44">
        <f t="shared" si="13"/>
        <v>1750961.6904005571</v>
      </c>
      <c r="H217" s="44">
        <f t="shared" si="14"/>
        <v>0</v>
      </c>
      <c r="I217" s="45">
        <f t="shared" si="15"/>
        <v>0</v>
      </c>
    </row>
    <row r="218" spans="2:9" x14ac:dyDescent="0.25">
      <c r="B218" s="42">
        <v>1288639.0309516904</v>
      </c>
      <c r="C218" s="37">
        <v>144</v>
      </c>
      <c r="D218" s="37" t="s">
        <v>93</v>
      </c>
      <c r="E218" s="33"/>
      <c r="F218" s="44">
        <f t="shared" si="12"/>
        <v>0</v>
      </c>
      <c r="G218" s="44">
        <f t="shared" si="13"/>
        <v>1288639.0309516904</v>
      </c>
      <c r="H218" s="44">
        <f t="shared" si="14"/>
        <v>0</v>
      </c>
      <c r="I218" s="45">
        <f t="shared" si="15"/>
        <v>0</v>
      </c>
    </row>
    <row r="219" spans="2:9" x14ac:dyDescent="0.25">
      <c r="B219" s="42">
        <v>1129522.6061898628</v>
      </c>
      <c r="C219" s="37">
        <v>144</v>
      </c>
      <c r="D219" s="37" t="s">
        <v>94</v>
      </c>
      <c r="E219" s="33"/>
      <c r="F219" s="44">
        <f t="shared" si="12"/>
        <v>0</v>
      </c>
      <c r="G219" s="44">
        <f t="shared" si="13"/>
        <v>0</v>
      </c>
      <c r="H219" s="44">
        <f t="shared" si="14"/>
        <v>1129522.6061898628</v>
      </c>
      <c r="I219" s="45">
        <f t="shared" si="15"/>
        <v>0</v>
      </c>
    </row>
    <row r="220" spans="2:9" x14ac:dyDescent="0.25">
      <c r="B220" s="42">
        <v>1729699.1383276985</v>
      </c>
      <c r="C220" s="37">
        <v>144</v>
      </c>
      <c r="D220" s="37" t="s">
        <v>93</v>
      </c>
      <c r="E220" s="33"/>
      <c r="F220" s="44">
        <f t="shared" si="12"/>
        <v>0</v>
      </c>
      <c r="G220" s="44">
        <f t="shared" si="13"/>
        <v>1729699.1383276985</v>
      </c>
      <c r="H220" s="44">
        <f t="shared" si="14"/>
        <v>0</v>
      </c>
      <c r="I220" s="45">
        <f t="shared" si="15"/>
        <v>0</v>
      </c>
    </row>
    <row r="221" spans="2:9" x14ac:dyDescent="0.25">
      <c r="B221" s="42">
        <v>5481396.5891887089</v>
      </c>
      <c r="C221" s="37">
        <v>144</v>
      </c>
      <c r="D221" s="37" t="s">
        <v>93</v>
      </c>
      <c r="E221" s="33"/>
      <c r="F221" s="44">
        <f t="shared" si="12"/>
        <v>0</v>
      </c>
      <c r="G221" s="44">
        <f t="shared" si="13"/>
        <v>5481396.5891887089</v>
      </c>
      <c r="H221" s="44">
        <f t="shared" si="14"/>
        <v>0</v>
      </c>
      <c r="I221" s="45">
        <f t="shared" si="15"/>
        <v>0</v>
      </c>
    </row>
    <row r="222" spans="2:9" x14ac:dyDescent="0.25">
      <c r="B222" s="42">
        <v>5216022.3002254562</v>
      </c>
      <c r="C222" s="37">
        <v>144</v>
      </c>
      <c r="D222" s="37" t="s">
        <v>93</v>
      </c>
      <c r="E222" s="33"/>
      <c r="F222" s="44">
        <f t="shared" si="12"/>
        <v>0</v>
      </c>
      <c r="G222" s="44">
        <f t="shared" si="13"/>
        <v>5216022.3002254562</v>
      </c>
      <c r="H222" s="44">
        <f t="shared" si="14"/>
        <v>0</v>
      </c>
      <c r="I222" s="45">
        <f t="shared" si="15"/>
        <v>0</v>
      </c>
    </row>
    <row r="223" spans="2:9" x14ac:dyDescent="0.25">
      <c r="B223" s="42">
        <v>868642.99524912587</v>
      </c>
      <c r="C223" s="37">
        <v>144</v>
      </c>
      <c r="D223" s="37" t="s">
        <v>94</v>
      </c>
      <c r="E223" s="33"/>
      <c r="F223" s="44">
        <f t="shared" si="12"/>
        <v>0</v>
      </c>
      <c r="G223" s="44">
        <f t="shared" si="13"/>
        <v>0</v>
      </c>
      <c r="H223" s="44">
        <f t="shared" si="14"/>
        <v>868642.99524912587</v>
      </c>
      <c r="I223" s="45">
        <f t="shared" si="15"/>
        <v>0</v>
      </c>
    </row>
    <row r="224" spans="2:9" x14ac:dyDescent="0.25">
      <c r="B224" s="42">
        <v>1611924.1975597511</v>
      </c>
      <c r="C224" s="37">
        <v>144</v>
      </c>
      <c r="D224" s="37" t="s">
        <v>93</v>
      </c>
      <c r="E224" s="33"/>
      <c r="F224" s="44">
        <f t="shared" si="12"/>
        <v>0</v>
      </c>
      <c r="G224" s="44">
        <f t="shared" si="13"/>
        <v>1611924.1975597511</v>
      </c>
      <c r="H224" s="44">
        <f t="shared" si="14"/>
        <v>0</v>
      </c>
      <c r="I224" s="45">
        <f t="shared" si="15"/>
        <v>0</v>
      </c>
    </row>
    <row r="225" spans="2:9" x14ac:dyDescent="0.25">
      <c r="B225" s="42">
        <v>397158.06727870938</v>
      </c>
      <c r="C225" s="37">
        <v>144</v>
      </c>
      <c r="D225" s="37" t="s">
        <v>93</v>
      </c>
      <c r="E225" s="33"/>
      <c r="F225" s="44">
        <f t="shared" si="12"/>
        <v>0</v>
      </c>
      <c r="G225" s="44">
        <f t="shared" si="13"/>
        <v>397158.06727870938</v>
      </c>
      <c r="H225" s="44">
        <f t="shared" si="14"/>
        <v>0</v>
      </c>
      <c r="I225" s="45">
        <f t="shared" si="15"/>
        <v>0</v>
      </c>
    </row>
    <row r="226" spans="2:9" x14ac:dyDescent="0.25">
      <c r="B226" s="42">
        <v>113689.13239731544</v>
      </c>
      <c r="C226" s="37">
        <v>144</v>
      </c>
      <c r="D226" s="37" t="s">
        <v>94</v>
      </c>
      <c r="E226" s="33"/>
      <c r="F226" s="44">
        <f t="shared" si="12"/>
        <v>0</v>
      </c>
      <c r="G226" s="44">
        <f t="shared" si="13"/>
        <v>0</v>
      </c>
      <c r="H226" s="44">
        <f t="shared" si="14"/>
        <v>113689.13239731544</v>
      </c>
      <c r="I226" s="45">
        <f t="shared" si="15"/>
        <v>0</v>
      </c>
    </row>
    <row r="227" spans="2:9" x14ac:dyDescent="0.25">
      <c r="B227" s="42">
        <v>4175507.9331792085</v>
      </c>
      <c r="C227" s="37">
        <v>144</v>
      </c>
      <c r="D227" s="37" t="s">
        <v>94</v>
      </c>
      <c r="E227" s="33"/>
      <c r="F227" s="44">
        <f t="shared" si="12"/>
        <v>0</v>
      </c>
      <c r="G227" s="44">
        <f t="shared" si="13"/>
        <v>0</v>
      </c>
      <c r="H227" s="44">
        <f t="shared" si="14"/>
        <v>4175507.9331792085</v>
      </c>
      <c r="I227" s="45">
        <f t="shared" si="15"/>
        <v>0</v>
      </c>
    </row>
    <row r="228" spans="2:9" x14ac:dyDescent="0.25">
      <c r="B228" s="42">
        <v>2465303.4320397689</v>
      </c>
      <c r="C228" s="37">
        <v>144</v>
      </c>
      <c r="D228" s="37" t="s">
        <v>93</v>
      </c>
      <c r="E228" s="33"/>
      <c r="F228" s="44">
        <f t="shared" si="12"/>
        <v>0</v>
      </c>
      <c r="G228" s="44">
        <f t="shared" si="13"/>
        <v>2465303.4320397689</v>
      </c>
      <c r="H228" s="44">
        <f t="shared" si="14"/>
        <v>0</v>
      </c>
      <c r="I228" s="45">
        <f t="shared" si="15"/>
        <v>0</v>
      </c>
    </row>
    <row r="229" spans="2:9" x14ac:dyDescent="0.25">
      <c r="B229" s="42">
        <v>3350467.9085066556</v>
      </c>
      <c r="C229" s="37">
        <v>144</v>
      </c>
      <c r="D229" s="37" t="s">
        <v>93</v>
      </c>
      <c r="E229" s="33"/>
      <c r="F229" s="44">
        <f t="shared" si="12"/>
        <v>0</v>
      </c>
      <c r="G229" s="44">
        <f t="shared" si="13"/>
        <v>3350467.9085066556</v>
      </c>
      <c r="H229" s="44">
        <f t="shared" si="14"/>
        <v>0</v>
      </c>
      <c r="I229" s="45">
        <f t="shared" si="15"/>
        <v>0</v>
      </c>
    </row>
    <row r="230" spans="2:9" x14ac:dyDescent="0.25">
      <c r="B230" s="42">
        <v>797338.86174566403</v>
      </c>
      <c r="C230" s="37">
        <v>144</v>
      </c>
      <c r="D230" s="37" t="s">
        <v>93</v>
      </c>
      <c r="E230" s="33"/>
      <c r="F230" s="44">
        <f t="shared" si="12"/>
        <v>0</v>
      </c>
      <c r="G230" s="44">
        <f t="shared" si="13"/>
        <v>797338.86174566403</v>
      </c>
      <c r="H230" s="44">
        <f t="shared" si="14"/>
        <v>0</v>
      </c>
      <c r="I230" s="45">
        <f t="shared" si="15"/>
        <v>0</v>
      </c>
    </row>
    <row r="231" spans="2:9" x14ac:dyDescent="0.25">
      <c r="B231" s="42">
        <v>4559634.9403442657</v>
      </c>
      <c r="C231" s="37">
        <v>144</v>
      </c>
      <c r="D231" s="37" t="s">
        <v>93</v>
      </c>
      <c r="E231" s="33"/>
      <c r="F231" s="44">
        <f t="shared" si="12"/>
        <v>0</v>
      </c>
      <c r="G231" s="44">
        <f t="shared" si="13"/>
        <v>4559634.9403442657</v>
      </c>
      <c r="H231" s="44">
        <f t="shared" si="14"/>
        <v>0</v>
      </c>
      <c r="I231" s="45">
        <f t="shared" si="15"/>
        <v>0</v>
      </c>
    </row>
    <row r="232" spans="2:9" x14ac:dyDescent="0.25">
      <c r="B232" s="42">
        <v>448.23913526093122</v>
      </c>
      <c r="C232" s="37">
        <v>144</v>
      </c>
      <c r="D232" s="37" t="s">
        <v>93</v>
      </c>
      <c r="E232" s="33"/>
      <c r="F232" s="44">
        <f t="shared" si="12"/>
        <v>0</v>
      </c>
      <c r="G232" s="44">
        <f t="shared" si="13"/>
        <v>448.23913526093122</v>
      </c>
      <c r="H232" s="44">
        <f t="shared" si="14"/>
        <v>0</v>
      </c>
      <c r="I232" s="45">
        <f t="shared" si="15"/>
        <v>0</v>
      </c>
    </row>
    <row r="233" spans="2:9" x14ac:dyDescent="0.25">
      <c r="B233" s="42">
        <v>616887.78567637526</v>
      </c>
      <c r="C233" s="37">
        <v>144</v>
      </c>
      <c r="D233" s="37" t="s">
        <v>93</v>
      </c>
      <c r="E233" s="33"/>
      <c r="F233" s="44">
        <f t="shared" si="12"/>
        <v>0</v>
      </c>
      <c r="G233" s="44">
        <f t="shared" si="13"/>
        <v>616887.78567637526</v>
      </c>
      <c r="H233" s="44">
        <f t="shared" si="14"/>
        <v>0</v>
      </c>
      <c r="I233" s="45">
        <f t="shared" si="15"/>
        <v>0</v>
      </c>
    </row>
    <row r="234" spans="2:9" x14ac:dyDescent="0.25">
      <c r="B234" s="42">
        <v>1797087.7599681679</v>
      </c>
      <c r="C234" s="37">
        <v>144</v>
      </c>
      <c r="D234" s="37" t="s">
        <v>93</v>
      </c>
      <c r="E234" s="33"/>
      <c r="F234" s="44">
        <f t="shared" si="12"/>
        <v>0</v>
      </c>
      <c r="G234" s="44">
        <f t="shared" si="13"/>
        <v>1797087.7599681679</v>
      </c>
      <c r="H234" s="44">
        <f t="shared" si="14"/>
        <v>0</v>
      </c>
      <c r="I234" s="45">
        <f t="shared" si="15"/>
        <v>0</v>
      </c>
    </row>
    <row r="235" spans="2:9" x14ac:dyDescent="0.25">
      <c r="B235" s="42">
        <v>2796061.9334659381</v>
      </c>
      <c r="C235" s="37">
        <v>144</v>
      </c>
      <c r="D235" s="37" t="s">
        <v>93</v>
      </c>
      <c r="E235" s="33"/>
      <c r="F235" s="44">
        <f t="shared" si="12"/>
        <v>0</v>
      </c>
      <c r="G235" s="44">
        <f t="shared" si="13"/>
        <v>2796061.9334659381</v>
      </c>
      <c r="H235" s="44">
        <f t="shared" si="14"/>
        <v>0</v>
      </c>
      <c r="I235" s="45">
        <f t="shared" si="15"/>
        <v>0</v>
      </c>
    </row>
    <row r="236" spans="2:9" x14ac:dyDescent="0.25">
      <c r="B236" s="42">
        <v>438539.56762972311</v>
      </c>
      <c r="C236" s="37">
        <v>144</v>
      </c>
      <c r="D236" s="37" t="s">
        <v>94</v>
      </c>
      <c r="E236" s="33"/>
      <c r="F236" s="44">
        <f t="shared" si="12"/>
        <v>0</v>
      </c>
      <c r="G236" s="44">
        <f t="shared" si="13"/>
        <v>0</v>
      </c>
      <c r="H236" s="44">
        <f t="shared" si="14"/>
        <v>438539.56762972311</v>
      </c>
      <c r="I236" s="45">
        <f t="shared" si="15"/>
        <v>0</v>
      </c>
    </row>
    <row r="237" spans="2:9" x14ac:dyDescent="0.25">
      <c r="B237" s="42">
        <v>732228.74067066191</v>
      </c>
      <c r="C237" s="37">
        <v>144</v>
      </c>
      <c r="D237" s="37" t="s">
        <v>93</v>
      </c>
      <c r="E237" s="33"/>
      <c r="F237" s="44">
        <f t="shared" si="12"/>
        <v>0</v>
      </c>
      <c r="G237" s="44">
        <f t="shared" si="13"/>
        <v>732228.74067066191</v>
      </c>
      <c r="H237" s="44">
        <f t="shared" si="14"/>
        <v>0</v>
      </c>
      <c r="I237" s="45">
        <f t="shared" si="15"/>
        <v>0</v>
      </c>
    </row>
    <row r="238" spans="2:9" x14ac:dyDescent="0.25">
      <c r="B238" s="42">
        <v>2501649.5693888976</v>
      </c>
      <c r="C238" s="37">
        <v>144</v>
      </c>
      <c r="D238" s="37" t="s">
        <v>93</v>
      </c>
      <c r="E238" s="33"/>
      <c r="F238" s="44">
        <f t="shared" si="12"/>
        <v>0</v>
      </c>
      <c r="G238" s="44">
        <f t="shared" si="13"/>
        <v>2501649.5693888976</v>
      </c>
      <c r="H238" s="44">
        <f t="shared" si="14"/>
        <v>0</v>
      </c>
      <c r="I238" s="45">
        <f t="shared" si="15"/>
        <v>0</v>
      </c>
    </row>
    <row r="239" spans="2:9" x14ac:dyDescent="0.25">
      <c r="B239" s="42">
        <v>312622.11400268791</v>
      </c>
      <c r="C239" s="37">
        <v>144</v>
      </c>
      <c r="D239" s="37" t="s">
        <v>93</v>
      </c>
      <c r="E239" s="33"/>
      <c r="F239" s="44">
        <f t="shared" si="12"/>
        <v>0</v>
      </c>
      <c r="G239" s="44">
        <f t="shared" si="13"/>
        <v>312622.11400268791</v>
      </c>
      <c r="H239" s="44">
        <f t="shared" si="14"/>
        <v>0</v>
      </c>
      <c r="I239" s="45">
        <f t="shared" si="15"/>
        <v>0</v>
      </c>
    </row>
    <row r="240" spans="2:9" x14ac:dyDescent="0.25">
      <c r="B240" s="42">
        <v>1834749.3688651447</v>
      </c>
      <c r="C240" s="37">
        <v>144</v>
      </c>
      <c r="D240" s="37" t="s">
        <v>93</v>
      </c>
      <c r="E240" s="33"/>
      <c r="F240" s="44">
        <f t="shared" si="12"/>
        <v>0</v>
      </c>
      <c r="G240" s="44">
        <f t="shared" si="13"/>
        <v>1834749.3688651447</v>
      </c>
      <c r="H240" s="44">
        <f t="shared" si="14"/>
        <v>0</v>
      </c>
      <c r="I240" s="45">
        <f t="shared" si="15"/>
        <v>0</v>
      </c>
    </row>
    <row r="241" spans="2:9" x14ac:dyDescent="0.25">
      <c r="B241" s="42">
        <v>1225847.3951125371</v>
      </c>
      <c r="C241" s="37">
        <v>144</v>
      </c>
      <c r="D241" s="37" t="s">
        <v>93</v>
      </c>
      <c r="E241" s="33"/>
      <c r="F241" s="44">
        <f t="shared" si="12"/>
        <v>0</v>
      </c>
      <c r="G241" s="44">
        <f t="shared" si="13"/>
        <v>1225847.3951125371</v>
      </c>
      <c r="H241" s="44">
        <f t="shared" si="14"/>
        <v>0</v>
      </c>
      <c r="I241" s="45">
        <f t="shared" si="15"/>
        <v>0</v>
      </c>
    </row>
    <row r="242" spans="2:9" x14ac:dyDescent="0.25">
      <c r="B242" s="42">
        <v>3897429.3858865979</v>
      </c>
      <c r="C242" s="37">
        <v>144</v>
      </c>
      <c r="D242" s="37" t="s">
        <v>94</v>
      </c>
      <c r="E242" s="33"/>
      <c r="F242" s="44">
        <f t="shared" si="12"/>
        <v>0</v>
      </c>
      <c r="G242" s="44">
        <f t="shared" si="13"/>
        <v>0</v>
      </c>
      <c r="H242" s="44">
        <f t="shared" si="14"/>
        <v>3897429.3858865979</v>
      </c>
      <c r="I242" s="45">
        <f t="shared" si="15"/>
        <v>0</v>
      </c>
    </row>
    <row r="243" spans="2:9" x14ac:dyDescent="0.25">
      <c r="B243" s="42">
        <v>2737676.1780401184</v>
      </c>
      <c r="C243" s="37">
        <v>144</v>
      </c>
      <c r="D243" s="37" t="s">
        <v>93</v>
      </c>
      <c r="E243" s="33"/>
      <c r="F243" s="44">
        <f t="shared" si="12"/>
        <v>0</v>
      </c>
      <c r="G243" s="44">
        <f t="shared" si="13"/>
        <v>2737676.1780401184</v>
      </c>
      <c r="H243" s="44">
        <f t="shared" si="14"/>
        <v>0</v>
      </c>
      <c r="I243" s="45">
        <f t="shared" si="15"/>
        <v>0</v>
      </c>
    </row>
    <row r="244" spans="2:9" x14ac:dyDescent="0.25">
      <c r="B244" s="42">
        <v>2641.611880946175</v>
      </c>
      <c r="C244" s="37">
        <v>144</v>
      </c>
      <c r="D244" s="37" t="s">
        <v>93</v>
      </c>
      <c r="E244" s="33"/>
      <c r="F244" s="44">
        <f t="shared" si="12"/>
        <v>0</v>
      </c>
      <c r="G244" s="44">
        <f t="shared" si="13"/>
        <v>2641.611880946175</v>
      </c>
      <c r="H244" s="44">
        <f t="shared" si="14"/>
        <v>0</v>
      </c>
      <c r="I244" s="45">
        <f t="shared" si="15"/>
        <v>0</v>
      </c>
    </row>
    <row r="245" spans="2:9" x14ac:dyDescent="0.25">
      <c r="B245" s="42">
        <v>713931.96171585401</v>
      </c>
      <c r="C245" s="37">
        <v>144</v>
      </c>
      <c r="D245" s="37" t="s">
        <v>94</v>
      </c>
      <c r="E245" s="33"/>
      <c r="F245" s="44">
        <f t="shared" si="12"/>
        <v>0</v>
      </c>
      <c r="G245" s="44">
        <f t="shared" si="13"/>
        <v>0</v>
      </c>
      <c r="H245" s="44">
        <f t="shared" si="14"/>
        <v>713931.96171585401</v>
      </c>
      <c r="I245" s="45">
        <f t="shared" si="15"/>
        <v>0</v>
      </c>
    </row>
    <row r="246" spans="2:9" x14ac:dyDescent="0.25">
      <c r="B246" s="42">
        <v>1863878.636925576</v>
      </c>
      <c r="C246" s="37">
        <v>144</v>
      </c>
      <c r="D246" s="37" t="s">
        <v>93</v>
      </c>
      <c r="E246" s="33"/>
      <c r="F246" s="44">
        <f t="shared" si="12"/>
        <v>0</v>
      </c>
      <c r="G246" s="44">
        <f t="shared" si="13"/>
        <v>1863878.636925576</v>
      </c>
      <c r="H246" s="44">
        <f t="shared" si="14"/>
        <v>0</v>
      </c>
      <c r="I246" s="45">
        <f t="shared" si="15"/>
        <v>0</v>
      </c>
    </row>
    <row r="247" spans="2:9" x14ac:dyDescent="0.25">
      <c r="B247" s="42">
        <v>4757382.1686989954</v>
      </c>
      <c r="C247" s="37">
        <v>144</v>
      </c>
      <c r="D247" s="37" t="s">
        <v>94</v>
      </c>
      <c r="E247" s="33"/>
      <c r="F247" s="44">
        <f t="shared" si="12"/>
        <v>0</v>
      </c>
      <c r="G247" s="44">
        <f t="shared" si="13"/>
        <v>0</v>
      </c>
      <c r="H247" s="44">
        <f t="shared" si="14"/>
        <v>4757382.1686989954</v>
      </c>
      <c r="I247" s="45">
        <f t="shared" si="15"/>
        <v>0</v>
      </c>
    </row>
    <row r="248" spans="2:9" x14ac:dyDescent="0.25">
      <c r="B248" s="42">
        <v>3088910.9776410582</v>
      </c>
      <c r="C248" s="37">
        <v>144</v>
      </c>
      <c r="D248" s="37" t="s">
        <v>94</v>
      </c>
      <c r="E248" s="33"/>
      <c r="F248" s="44">
        <f t="shared" si="12"/>
        <v>0</v>
      </c>
      <c r="G248" s="44">
        <f t="shared" si="13"/>
        <v>0</v>
      </c>
      <c r="H248" s="44">
        <f t="shared" si="14"/>
        <v>3088910.9776410582</v>
      </c>
      <c r="I248" s="45">
        <f t="shared" si="15"/>
        <v>0</v>
      </c>
    </row>
    <row r="249" spans="2:9" x14ac:dyDescent="0.25">
      <c r="B249" s="42">
        <v>1313208.5193652264</v>
      </c>
      <c r="C249" s="37">
        <v>144</v>
      </c>
      <c r="D249" s="37" t="s">
        <v>94</v>
      </c>
      <c r="E249" s="33"/>
      <c r="F249" s="44">
        <f t="shared" si="12"/>
        <v>0</v>
      </c>
      <c r="G249" s="44">
        <f t="shared" si="13"/>
        <v>0</v>
      </c>
      <c r="H249" s="44">
        <f t="shared" si="14"/>
        <v>1313208.5193652264</v>
      </c>
      <c r="I249" s="45">
        <f t="shared" si="15"/>
        <v>0</v>
      </c>
    </row>
    <row r="250" spans="2:9" x14ac:dyDescent="0.25">
      <c r="B250" s="42">
        <v>179174.23321895883</v>
      </c>
      <c r="C250" s="37" t="e">
        <v>#N/A</v>
      </c>
      <c r="D250" s="37" t="s">
        <v>93</v>
      </c>
      <c r="E250" s="33"/>
      <c r="F250" s="44">
        <f t="shared" si="12"/>
        <v>0</v>
      </c>
      <c r="G250" s="44">
        <f t="shared" si="13"/>
        <v>0</v>
      </c>
      <c r="H250" s="44">
        <f t="shared" si="14"/>
        <v>0</v>
      </c>
      <c r="I250" s="45">
        <f t="shared" si="15"/>
        <v>179174.23321895883</v>
      </c>
    </row>
    <row r="251" spans="2:9" x14ac:dyDescent="0.25">
      <c r="B251" s="42">
        <v>835969.35991459573</v>
      </c>
      <c r="C251" s="37" t="e">
        <v>#N/A</v>
      </c>
      <c r="D251" s="37" t="s">
        <v>93</v>
      </c>
      <c r="E251" s="33"/>
      <c r="F251" s="44">
        <f t="shared" si="12"/>
        <v>0</v>
      </c>
      <c r="G251" s="44">
        <f t="shared" si="13"/>
        <v>0</v>
      </c>
      <c r="H251" s="44">
        <f t="shared" si="14"/>
        <v>0</v>
      </c>
      <c r="I251" s="45">
        <f t="shared" si="15"/>
        <v>835969.35991459573</v>
      </c>
    </row>
    <row r="252" spans="2:9" x14ac:dyDescent="0.25">
      <c r="B252" s="42">
        <v>127245.27677048762</v>
      </c>
      <c r="C252" s="37" t="e">
        <v>#N/A</v>
      </c>
      <c r="D252" s="37" t="s">
        <v>93</v>
      </c>
      <c r="E252" s="33"/>
      <c r="F252" s="44">
        <f t="shared" si="12"/>
        <v>0</v>
      </c>
      <c r="G252" s="44">
        <f t="shared" si="13"/>
        <v>0</v>
      </c>
      <c r="H252" s="44">
        <f t="shared" si="14"/>
        <v>0</v>
      </c>
      <c r="I252" s="45">
        <f t="shared" si="15"/>
        <v>127245.27677048762</v>
      </c>
    </row>
    <row r="253" spans="2:9" x14ac:dyDescent="0.25">
      <c r="B253" s="42">
        <v>93036.612781416057</v>
      </c>
      <c r="C253" s="37" t="e">
        <v>#N/A</v>
      </c>
      <c r="D253" s="37" t="s">
        <v>93</v>
      </c>
      <c r="E253" s="33"/>
      <c r="F253" s="44">
        <f t="shared" si="12"/>
        <v>0</v>
      </c>
      <c r="G253" s="44">
        <f t="shared" si="13"/>
        <v>0</v>
      </c>
      <c r="H253" s="44">
        <f t="shared" si="14"/>
        <v>0</v>
      </c>
      <c r="I253" s="45">
        <f t="shared" si="15"/>
        <v>93036.612781416057</v>
      </c>
    </row>
    <row r="254" spans="2:9" x14ac:dyDescent="0.25">
      <c r="B254" s="42">
        <v>149073.34201675592</v>
      </c>
      <c r="C254" s="37" t="e">
        <v>#N/A</v>
      </c>
      <c r="D254" s="37" t="s">
        <v>93</v>
      </c>
      <c r="E254" s="33"/>
      <c r="F254" s="44">
        <f t="shared" si="12"/>
        <v>0</v>
      </c>
      <c r="G254" s="44">
        <f t="shared" si="13"/>
        <v>0</v>
      </c>
      <c r="H254" s="44">
        <f t="shared" si="14"/>
        <v>0</v>
      </c>
      <c r="I254" s="45">
        <f t="shared" si="15"/>
        <v>149073.34201675592</v>
      </c>
    </row>
    <row r="255" spans="2:9" x14ac:dyDescent="0.25">
      <c r="B255" s="42">
        <v>77486.348134825937</v>
      </c>
      <c r="C255" s="37" t="e">
        <v>#N/A</v>
      </c>
      <c r="D255" s="37" t="s">
        <v>93</v>
      </c>
      <c r="E255" s="33"/>
      <c r="F255" s="44">
        <f t="shared" si="12"/>
        <v>0</v>
      </c>
      <c r="G255" s="44">
        <f t="shared" si="13"/>
        <v>0</v>
      </c>
      <c r="H255" s="44">
        <f t="shared" si="14"/>
        <v>0</v>
      </c>
      <c r="I255" s="45">
        <f t="shared" si="15"/>
        <v>77486.348134825937</v>
      </c>
    </row>
    <row r="256" spans="2:9" x14ac:dyDescent="0.25">
      <c r="B256" s="42">
        <v>262930.70282243809</v>
      </c>
      <c r="C256" s="37" t="e">
        <v>#N/A</v>
      </c>
      <c r="D256" s="37" t="s">
        <v>93</v>
      </c>
      <c r="E256" s="33"/>
      <c r="F256" s="44">
        <f t="shared" si="12"/>
        <v>0</v>
      </c>
      <c r="G256" s="44">
        <f t="shared" si="13"/>
        <v>0</v>
      </c>
      <c r="H256" s="44">
        <f t="shared" si="14"/>
        <v>0</v>
      </c>
      <c r="I256" s="45">
        <f t="shared" si="15"/>
        <v>262930.70282243809</v>
      </c>
    </row>
    <row r="257" spans="2:9" x14ac:dyDescent="0.25">
      <c r="B257" s="42">
        <v>19415.819524535884</v>
      </c>
      <c r="C257" s="37" t="e">
        <v>#N/A</v>
      </c>
      <c r="D257" s="37" t="s">
        <v>93</v>
      </c>
      <c r="E257" s="33"/>
      <c r="F257" s="44">
        <f t="shared" si="12"/>
        <v>0</v>
      </c>
      <c r="G257" s="44">
        <f t="shared" si="13"/>
        <v>0</v>
      </c>
      <c r="H257" s="44">
        <f t="shared" si="14"/>
        <v>0</v>
      </c>
      <c r="I257" s="45">
        <f t="shared" si="15"/>
        <v>19415.819524535884</v>
      </c>
    </row>
    <row r="258" spans="2:9" x14ac:dyDescent="0.25">
      <c r="B258" s="42">
        <v>46246.973154029642</v>
      </c>
      <c r="C258" s="37" t="e">
        <v>#N/A</v>
      </c>
      <c r="D258" s="37" t="s">
        <v>93</v>
      </c>
      <c r="E258" s="33"/>
      <c r="F258" s="44">
        <f t="shared" si="12"/>
        <v>0</v>
      </c>
      <c r="G258" s="44">
        <f t="shared" si="13"/>
        <v>0</v>
      </c>
      <c r="H258" s="44">
        <f t="shared" si="14"/>
        <v>0</v>
      </c>
      <c r="I258" s="45">
        <f t="shared" si="15"/>
        <v>46246.973154029642</v>
      </c>
    </row>
    <row r="259" spans="2:9" x14ac:dyDescent="0.25">
      <c r="B259" s="42">
        <v>64750.306436423823</v>
      </c>
      <c r="C259" s="37" t="e">
        <v>#N/A</v>
      </c>
      <c r="D259" s="37" t="s">
        <v>93</v>
      </c>
      <c r="E259" s="33"/>
      <c r="F259" s="44">
        <f t="shared" si="12"/>
        <v>0</v>
      </c>
      <c r="G259" s="44">
        <f t="shared" si="13"/>
        <v>0</v>
      </c>
      <c r="H259" s="44">
        <f t="shared" si="14"/>
        <v>0</v>
      </c>
      <c r="I259" s="45">
        <f t="shared" si="15"/>
        <v>64750.306436423823</v>
      </c>
    </row>
    <row r="260" spans="2:9" x14ac:dyDescent="0.25">
      <c r="B260" s="42">
        <v>158255.15873953057</v>
      </c>
      <c r="C260" s="37" t="e">
        <v>#N/A</v>
      </c>
      <c r="D260" s="37" t="s">
        <v>93</v>
      </c>
      <c r="E260" s="33"/>
      <c r="F260" s="44">
        <f t="shared" si="12"/>
        <v>0</v>
      </c>
      <c r="G260" s="44">
        <f t="shared" si="13"/>
        <v>0</v>
      </c>
      <c r="H260" s="44">
        <f t="shared" si="14"/>
        <v>0</v>
      </c>
      <c r="I260" s="45">
        <f t="shared" si="15"/>
        <v>158255.15873953057</v>
      </c>
    </row>
    <row r="261" spans="2:9" x14ac:dyDescent="0.25">
      <c r="B261" s="42">
        <v>37420.399459985929</v>
      </c>
      <c r="C261" s="37" t="e">
        <v>#N/A</v>
      </c>
      <c r="D261" s="37" t="s">
        <v>93</v>
      </c>
      <c r="E261" s="33"/>
      <c r="F261" s="44">
        <f t="shared" si="12"/>
        <v>0</v>
      </c>
      <c r="G261" s="44">
        <f t="shared" si="13"/>
        <v>0</v>
      </c>
      <c r="H261" s="44">
        <f t="shared" si="14"/>
        <v>0</v>
      </c>
      <c r="I261" s="45">
        <f t="shared" si="15"/>
        <v>37420.399459985929</v>
      </c>
    </row>
    <row r="262" spans="2:9" x14ac:dyDescent="0.25">
      <c r="B262" s="42">
        <v>218921.36671881645</v>
      </c>
      <c r="C262" s="37" t="e">
        <v>#N/A</v>
      </c>
      <c r="D262" s="37" t="s">
        <v>93</v>
      </c>
      <c r="E262" s="33"/>
      <c r="F262" s="44">
        <f t="shared" si="12"/>
        <v>0</v>
      </c>
      <c r="G262" s="44">
        <f t="shared" si="13"/>
        <v>0</v>
      </c>
      <c r="H262" s="44">
        <f t="shared" si="14"/>
        <v>0</v>
      </c>
      <c r="I262" s="45">
        <f t="shared" si="15"/>
        <v>218921.36671881645</v>
      </c>
    </row>
    <row r="263" spans="2:9" x14ac:dyDescent="0.25">
      <c r="B263" s="42">
        <v>246354.35395075436</v>
      </c>
      <c r="C263" s="37" t="e">
        <v>#N/A</v>
      </c>
      <c r="D263" s="37" t="s">
        <v>93</v>
      </c>
      <c r="E263" s="33"/>
      <c r="F263" s="44">
        <f t="shared" si="12"/>
        <v>0</v>
      </c>
      <c r="G263" s="44">
        <f t="shared" si="13"/>
        <v>0</v>
      </c>
      <c r="H263" s="44">
        <f t="shared" si="14"/>
        <v>0</v>
      </c>
      <c r="I263" s="45">
        <f t="shared" si="15"/>
        <v>246354.35395075436</v>
      </c>
    </row>
    <row r="264" spans="2:9" x14ac:dyDescent="0.25">
      <c r="B264" s="42">
        <v>95921.982525638217</v>
      </c>
      <c r="C264" s="37" t="e">
        <v>#N/A</v>
      </c>
      <c r="D264" s="37" t="s">
        <v>93</v>
      </c>
      <c r="E264" s="33"/>
      <c r="F264" s="44">
        <f t="shared" ref="F264:F327" si="16">IFERROR(IF(D264="y",0,IF(C264&gt;=BulkLineLimit,B264,0)),0)</f>
        <v>0</v>
      </c>
      <c r="G264" s="44">
        <f t="shared" ref="G264:G327" si="17">IFERROR(IF(D264="y",0,IF(AND(C264&lt;BulkLineLimit,C264&gt;=RegionalLineLimit),B264,0)),0)</f>
        <v>0</v>
      </c>
      <c r="H264" s="44">
        <f t="shared" ref="H264:H327" si="18">IFERROR(IF(D264="y",0,IF(C264&lt;RegionalLineLimit,B264,0)),0)+IFERROR(IF(D264="y",B264,0),0)</f>
        <v>0</v>
      </c>
      <c r="I264" s="45">
        <f t="shared" ref="I264:I327" si="19">B264-SUM(F264:H264)</f>
        <v>95921.982525638217</v>
      </c>
    </row>
    <row r="265" spans="2:9" x14ac:dyDescent="0.25">
      <c r="B265" s="42">
        <v>123755.02881989005</v>
      </c>
      <c r="C265" s="37" t="e">
        <v>#N/A</v>
      </c>
      <c r="D265" s="37" t="s">
        <v>93</v>
      </c>
      <c r="E265" s="33"/>
      <c r="F265" s="44">
        <f t="shared" si="16"/>
        <v>0</v>
      </c>
      <c r="G265" s="44">
        <f t="shared" si="17"/>
        <v>0</v>
      </c>
      <c r="H265" s="44">
        <f t="shared" si="18"/>
        <v>0</v>
      </c>
      <c r="I265" s="45">
        <f t="shared" si="19"/>
        <v>123755.02881989005</v>
      </c>
    </row>
    <row r="266" spans="2:9" x14ac:dyDescent="0.25">
      <c r="B266" s="42">
        <v>32404.22479730731</v>
      </c>
      <c r="C266" s="37" t="e">
        <v>#N/A</v>
      </c>
      <c r="D266" s="37" t="s">
        <v>93</v>
      </c>
      <c r="E266" s="33"/>
      <c r="F266" s="44">
        <f t="shared" si="16"/>
        <v>0</v>
      </c>
      <c r="G266" s="44">
        <f t="shared" si="17"/>
        <v>0</v>
      </c>
      <c r="H266" s="44">
        <f t="shared" si="18"/>
        <v>0</v>
      </c>
      <c r="I266" s="45">
        <f t="shared" si="19"/>
        <v>32404.22479730731</v>
      </c>
    </row>
    <row r="267" spans="2:9" x14ac:dyDescent="0.25">
      <c r="B267" s="42">
        <v>329091.76822084171</v>
      </c>
      <c r="C267" s="37" t="e">
        <v>#N/A</v>
      </c>
      <c r="D267" s="37" t="s">
        <v>93</v>
      </c>
      <c r="E267" s="33"/>
      <c r="F267" s="44">
        <f t="shared" si="16"/>
        <v>0</v>
      </c>
      <c r="G267" s="44">
        <f t="shared" si="17"/>
        <v>0</v>
      </c>
      <c r="H267" s="44">
        <f t="shared" si="18"/>
        <v>0</v>
      </c>
      <c r="I267" s="45">
        <f t="shared" si="19"/>
        <v>329091.76822084171</v>
      </c>
    </row>
    <row r="268" spans="2:9" x14ac:dyDescent="0.25">
      <c r="B268" s="42">
        <v>43109.404390410578</v>
      </c>
      <c r="C268" s="37" t="e">
        <v>#N/A</v>
      </c>
      <c r="D268" s="37" t="s">
        <v>93</v>
      </c>
      <c r="E268" s="33"/>
      <c r="F268" s="44">
        <f t="shared" si="16"/>
        <v>0</v>
      </c>
      <c r="G268" s="44">
        <f t="shared" si="17"/>
        <v>0</v>
      </c>
      <c r="H268" s="44">
        <f t="shared" si="18"/>
        <v>0</v>
      </c>
      <c r="I268" s="45">
        <f t="shared" si="19"/>
        <v>43109.404390410578</v>
      </c>
    </row>
    <row r="269" spans="2:9" x14ac:dyDescent="0.25">
      <c r="B269" s="42">
        <v>28061.512564738288</v>
      </c>
      <c r="C269" s="37" t="e">
        <v>#N/A</v>
      </c>
      <c r="D269" s="37" t="s">
        <v>93</v>
      </c>
      <c r="E269" s="33"/>
      <c r="F269" s="44">
        <f t="shared" si="16"/>
        <v>0</v>
      </c>
      <c r="G269" s="44">
        <f t="shared" si="17"/>
        <v>0</v>
      </c>
      <c r="H269" s="44">
        <f t="shared" si="18"/>
        <v>0</v>
      </c>
      <c r="I269" s="45">
        <f t="shared" si="19"/>
        <v>28061.512564738288</v>
      </c>
    </row>
    <row r="270" spans="2:9" x14ac:dyDescent="0.25">
      <c r="B270" s="42">
        <v>7252.0537466024325</v>
      </c>
      <c r="C270" s="37" t="e">
        <v>#N/A</v>
      </c>
      <c r="D270" s="37" t="s">
        <v>93</v>
      </c>
      <c r="E270" s="33"/>
      <c r="F270" s="44">
        <f t="shared" si="16"/>
        <v>0</v>
      </c>
      <c r="G270" s="44">
        <f t="shared" si="17"/>
        <v>0</v>
      </c>
      <c r="H270" s="44">
        <f t="shared" si="18"/>
        <v>0</v>
      </c>
      <c r="I270" s="45">
        <f t="shared" si="19"/>
        <v>7252.0537466024325</v>
      </c>
    </row>
    <row r="271" spans="2:9" x14ac:dyDescent="0.25">
      <c r="B271" s="42">
        <v>13697.433725046474</v>
      </c>
      <c r="C271" s="37" t="e">
        <v>#N/A</v>
      </c>
      <c r="D271" s="37" t="s">
        <v>93</v>
      </c>
      <c r="E271" s="33"/>
      <c r="F271" s="44">
        <f t="shared" si="16"/>
        <v>0</v>
      </c>
      <c r="G271" s="44">
        <f t="shared" si="17"/>
        <v>0</v>
      </c>
      <c r="H271" s="44">
        <f t="shared" si="18"/>
        <v>0</v>
      </c>
      <c r="I271" s="45">
        <f t="shared" si="19"/>
        <v>13697.433725046474</v>
      </c>
    </row>
    <row r="272" spans="2:9" x14ac:dyDescent="0.25">
      <c r="B272" s="42">
        <v>18169.282206713408</v>
      </c>
      <c r="C272" s="37" t="e">
        <v>#N/A</v>
      </c>
      <c r="D272" s="37" t="s">
        <v>93</v>
      </c>
      <c r="E272" s="33"/>
      <c r="F272" s="44">
        <f t="shared" si="16"/>
        <v>0</v>
      </c>
      <c r="G272" s="44">
        <f t="shared" si="17"/>
        <v>0</v>
      </c>
      <c r="H272" s="44">
        <f t="shared" si="18"/>
        <v>0</v>
      </c>
      <c r="I272" s="45">
        <f t="shared" si="19"/>
        <v>18169.282206713408</v>
      </c>
    </row>
    <row r="273" spans="2:9" x14ac:dyDescent="0.25">
      <c r="B273" s="42">
        <v>10528.921443484753</v>
      </c>
      <c r="C273" s="37" t="e">
        <v>#N/A</v>
      </c>
      <c r="D273" s="37" t="s">
        <v>93</v>
      </c>
      <c r="E273" s="33"/>
      <c r="F273" s="44">
        <f t="shared" si="16"/>
        <v>0</v>
      </c>
      <c r="G273" s="44">
        <f t="shared" si="17"/>
        <v>0</v>
      </c>
      <c r="H273" s="44">
        <f t="shared" si="18"/>
        <v>0</v>
      </c>
      <c r="I273" s="45">
        <f t="shared" si="19"/>
        <v>10528.921443484753</v>
      </c>
    </row>
    <row r="274" spans="2:9" x14ac:dyDescent="0.25">
      <c r="B274" s="42">
        <v>1970932.2062265535</v>
      </c>
      <c r="C274" s="37" t="e">
        <v>#N/A</v>
      </c>
      <c r="D274" s="37" t="s">
        <v>93</v>
      </c>
      <c r="E274" s="33"/>
      <c r="F274" s="44">
        <f t="shared" si="16"/>
        <v>0</v>
      </c>
      <c r="G274" s="44">
        <f t="shared" si="17"/>
        <v>0</v>
      </c>
      <c r="H274" s="44">
        <f t="shared" si="18"/>
        <v>0</v>
      </c>
      <c r="I274" s="45">
        <f t="shared" si="19"/>
        <v>1970932.2062265535</v>
      </c>
    </row>
    <row r="275" spans="2:9" x14ac:dyDescent="0.25">
      <c r="B275" s="42">
        <v>369164.63529215899</v>
      </c>
      <c r="C275" s="37" t="e">
        <v>#N/A</v>
      </c>
      <c r="D275" s="37" t="s">
        <v>93</v>
      </c>
      <c r="E275" s="33"/>
      <c r="F275" s="44">
        <f t="shared" si="16"/>
        <v>0</v>
      </c>
      <c r="G275" s="44">
        <f t="shared" si="17"/>
        <v>0</v>
      </c>
      <c r="H275" s="44">
        <f t="shared" si="18"/>
        <v>0</v>
      </c>
      <c r="I275" s="45">
        <f t="shared" si="19"/>
        <v>369164.63529215899</v>
      </c>
    </row>
    <row r="276" spans="2:9" x14ac:dyDescent="0.25">
      <c r="B276" s="42">
        <v>2584.5057752845555</v>
      </c>
      <c r="C276" s="37" t="e">
        <v>#N/A</v>
      </c>
      <c r="D276" s="37" t="s">
        <v>93</v>
      </c>
      <c r="E276" s="33"/>
      <c r="F276" s="44">
        <f t="shared" si="16"/>
        <v>0</v>
      </c>
      <c r="G276" s="44">
        <f t="shared" si="17"/>
        <v>0</v>
      </c>
      <c r="H276" s="44">
        <f t="shared" si="18"/>
        <v>0</v>
      </c>
      <c r="I276" s="45">
        <f t="shared" si="19"/>
        <v>2584.5057752845555</v>
      </c>
    </row>
    <row r="277" spans="2:9" x14ac:dyDescent="0.25">
      <c r="B277" s="42">
        <v>262214.88840051572</v>
      </c>
      <c r="C277" s="37" t="e">
        <v>#N/A</v>
      </c>
      <c r="D277" s="37" t="s">
        <v>93</v>
      </c>
      <c r="E277" s="33"/>
      <c r="F277" s="44">
        <f t="shared" si="16"/>
        <v>0</v>
      </c>
      <c r="G277" s="44">
        <f t="shared" si="17"/>
        <v>0</v>
      </c>
      <c r="H277" s="44">
        <f t="shared" si="18"/>
        <v>0</v>
      </c>
      <c r="I277" s="45">
        <f t="shared" si="19"/>
        <v>262214.88840051572</v>
      </c>
    </row>
    <row r="278" spans="2:9" x14ac:dyDescent="0.25">
      <c r="B278" s="42">
        <v>8391.478169189877</v>
      </c>
      <c r="C278" s="37" t="e">
        <v>#N/A</v>
      </c>
      <c r="D278" s="37" t="s">
        <v>93</v>
      </c>
      <c r="E278" s="33"/>
      <c r="F278" s="44">
        <f t="shared" si="16"/>
        <v>0</v>
      </c>
      <c r="G278" s="44">
        <f t="shared" si="17"/>
        <v>0</v>
      </c>
      <c r="H278" s="44">
        <f t="shared" si="18"/>
        <v>0</v>
      </c>
      <c r="I278" s="45">
        <f t="shared" si="19"/>
        <v>8391.478169189877</v>
      </c>
    </row>
    <row r="279" spans="2:9" x14ac:dyDescent="0.25">
      <c r="B279" s="42">
        <v>387616.33831012365</v>
      </c>
      <c r="C279" s="37" t="e">
        <v>#N/A</v>
      </c>
      <c r="D279" s="37" t="s">
        <v>93</v>
      </c>
      <c r="E279" s="33"/>
      <c r="F279" s="44">
        <f t="shared" si="16"/>
        <v>0</v>
      </c>
      <c r="G279" s="44">
        <f t="shared" si="17"/>
        <v>0</v>
      </c>
      <c r="H279" s="44">
        <f t="shared" si="18"/>
        <v>0</v>
      </c>
      <c r="I279" s="45">
        <f t="shared" si="19"/>
        <v>387616.33831012365</v>
      </c>
    </row>
    <row r="280" spans="2:9" x14ac:dyDescent="0.25">
      <c r="B280" s="42">
        <v>19017.330575632324</v>
      </c>
      <c r="C280" s="37" t="e">
        <v>#N/A</v>
      </c>
      <c r="D280" s="37" t="s">
        <v>93</v>
      </c>
      <c r="E280" s="33"/>
      <c r="F280" s="44">
        <f t="shared" si="16"/>
        <v>0</v>
      </c>
      <c r="G280" s="44">
        <f t="shared" si="17"/>
        <v>0</v>
      </c>
      <c r="H280" s="44">
        <f t="shared" si="18"/>
        <v>0</v>
      </c>
      <c r="I280" s="45">
        <f t="shared" si="19"/>
        <v>19017.330575632324</v>
      </c>
    </row>
    <row r="281" spans="2:9" x14ac:dyDescent="0.25">
      <c r="B281" s="42">
        <v>595976.09898111259</v>
      </c>
      <c r="C281" s="37" t="e">
        <v>#N/A</v>
      </c>
      <c r="D281" s="37" t="s">
        <v>93</v>
      </c>
      <c r="E281" s="33"/>
      <c r="F281" s="44">
        <f t="shared" si="16"/>
        <v>0</v>
      </c>
      <c r="G281" s="44">
        <f t="shared" si="17"/>
        <v>0</v>
      </c>
      <c r="H281" s="44">
        <f t="shared" si="18"/>
        <v>0</v>
      </c>
      <c r="I281" s="45">
        <f t="shared" si="19"/>
        <v>595976.09898111259</v>
      </c>
    </row>
    <row r="282" spans="2:9" x14ac:dyDescent="0.25">
      <c r="B282" s="42">
        <v>960743.71862004627</v>
      </c>
      <c r="C282" s="37" t="e">
        <v>#N/A</v>
      </c>
      <c r="D282" s="37" t="s">
        <v>93</v>
      </c>
      <c r="E282" s="33"/>
      <c r="F282" s="44">
        <f t="shared" si="16"/>
        <v>0</v>
      </c>
      <c r="G282" s="44">
        <f t="shared" si="17"/>
        <v>0</v>
      </c>
      <c r="H282" s="44">
        <f t="shared" si="18"/>
        <v>0</v>
      </c>
      <c r="I282" s="45">
        <f t="shared" si="19"/>
        <v>960743.71862004627</v>
      </c>
    </row>
    <row r="283" spans="2:9" x14ac:dyDescent="0.25">
      <c r="B283" s="42">
        <v>352955.58861694322</v>
      </c>
      <c r="C283" s="37" t="e">
        <v>#N/A</v>
      </c>
      <c r="D283" s="37" t="s">
        <v>93</v>
      </c>
      <c r="E283" s="33"/>
      <c r="F283" s="44">
        <f t="shared" si="16"/>
        <v>0</v>
      </c>
      <c r="G283" s="44">
        <f t="shared" si="17"/>
        <v>0</v>
      </c>
      <c r="H283" s="44">
        <f t="shared" si="18"/>
        <v>0</v>
      </c>
      <c r="I283" s="45">
        <f t="shared" si="19"/>
        <v>352955.58861694322</v>
      </c>
    </row>
    <row r="284" spans="2:9" x14ac:dyDescent="0.25">
      <c r="B284" s="42">
        <v>273859.18526902224</v>
      </c>
      <c r="C284" s="37" t="e">
        <v>#N/A</v>
      </c>
      <c r="D284" s="37" t="s">
        <v>93</v>
      </c>
      <c r="E284" s="33"/>
      <c r="F284" s="44">
        <f t="shared" si="16"/>
        <v>0</v>
      </c>
      <c r="G284" s="44">
        <f t="shared" si="17"/>
        <v>0</v>
      </c>
      <c r="H284" s="44">
        <f t="shared" si="18"/>
        <v>0</v>
      </c>
      <c r="I284" s="45">
        <f t="shared" si="19"/>
        <v>273859.18526902224</v>
      </c>
    </row>
    <row r="285" spans="2:9" x14ac:dyDescent="0.25">
      <c r="B285" s="42">
        <v>88018.855694489102</v>
      </c>
      <c r="C285" s="37" t="e">
        <v>#N/A</v>
      </c>
      <c r="D285" s="37" t="s">
        <v>93</v>
      </c>
      <c r="E285" s="33"/>
      <c r="F285" s="44">
        <f t="shared" si="16"/>
        <v>0</v>
      </c>
      <c r="G285" s="44">
        <f t="shared" si="17"/>
        <v>0</v>
      </c>
      <c r="H285" s="44">
        <f t="shared" si="18"/>
        <v>0</v>
      </c>
      <c r="I285" s="45">
        <f t="shared" si="19"/>
        <v>88018.855694489102</v>
      </c>
    </row>
    <row r="286" spans="2:9" x14ac:dyDescent="0.25">
      <c r="B286" s="42">
        <v>238850.26392677744</v>
      </c>
      <c r="C286" s="37" t="e">
        <v>#N/A</v>
      </c>
      <c r="D286" s="37" t="s">
        <v>93</v>
      </c>
      <c r="E286" s="33"/>
      <c r="F286" s="44">
        <f t="shared" si="16"/>
        <v>0</v>
      </c>
      <c r="G286" s="44">
        <f t="shared" si="17"/>
        <v>0</v>
      </c>
      <c r="H286" s="44">
        <f t="shared" si="18"/>
        <v>0</v>
      </c>
      <c r="I286" s="45">
        <f t="shared" si="19"/>
        <v>238850.26392677744</v>
      </c>
    </row>
    <row r="287" spans="2:9" x14ac:dyDescent="0.25">
      <c r="B287" s="42">
        <v>20363.704443269653</v>
      </c>
      <c r="C287" s="37" t="e">
        <v>#N/A</v>
      </c>
      <c r="D287" s="37" t="s">
        <v>93</v>
      </c>
      <c r="E287" s="33"/>
      <c r="F287" s="44">
        <f t="shared" si="16"/>
        <v>0</v>
      </c>
      <c r="G287" s="44">
        <f t="shared" si="17"/>
        <v>0</v>
      </c>
      <c r="H287" s="44">
        <f t="shared" si="18"/>
        <v>0</v>
      </c>
      <c r="I287" s="45">
        <f t="shared" si="19"/>
        <v>20363.704443269653</v>
      </c>
    </row>
    <row r="288" spans="2:9" x14ac:dyDescent="0.25">
      <c r="B288" s="42">
        <v>34058.931801938561</v>
      </c>
      <c r="C288" s="37" t="e">
        <v>#N/A</v>
      </c>
      <c r="D288" s="37" t="s">
        <v>93</v>
      </c>
      <c r="E288" s="33"/>
      <c r="F288" s="44">
        <f t="shared" si="16"/>
        <v>0</v>
      </c>
      <c r="G288" s="44">
        <f t="shared" si="17"/>
        <v>0</v>
      </c>
      <c r="H288" s="44">
        <f t="shared" si="18"/>
        <v>0</v>
      </c>
      <c r="I288" s="45">
        <f t="shared" si="19"/>
        <v>34058.931801938561</v>
      </c>
    </row>
    <row r="289" spans="2:9" x14ac:dyDescent="0.25">
      <c r="B289" s="42">
        <v>234296.15763987598</v>
      </c>
      <c r="C289" s="37" t="e">
        <v>#N/A</v>
      </c>
      <c r="D289" s="37" t="s">
        <v>93</v>
      </c>
      <c r="E289" s="33"/>
      <c r="F289" s="44">
        <f t="shared" si="16"/>
        <v>0</v>
      </c>
      <c r="G289" s="44">
        <f t="shared" si="17"/>
        <v>0</v>
      </c>
      <c r="H289" s="44">
        <f t="shared" si="18"/>
        <v>0</v>
      </c>
      <c r="I289" s="45">
        <f t="shared" si="19"/>
        <v>234296.15763987598</v>
      </c>
    </row>
    <row r="290" spans="2:9" x14ac:dyDescent="0.25">
      <c r="B290" s="42">
        <v>3636.9299933861848</v>
      </c>
      <c r="C290" s="37" t="e">
        <v>#N/A</v>
      </c>
      <c r="D290" s="37" t="s">
        <v>93</v>
      </c>
      <c r="E290" s="33"/>
      <c r="F290" s="44">
        <f t="shared" si="16"/>
        <v>0</v>
      </c>
      <c r="G290" s="44">
        <f t="shared" si="17"/>
        <v>0</v>
      </c>
      <c r="H290" s="44">
        <f t="shared" si="18"/>
        <v>0</v>
      </c>
      <c r="I290" s="45">
        <f t="shared" si="19"/>
        <v>3636.9299933861848</v>
      </c>
    </row>
    <row r="291" spans="2:9" x14ac:dyDescent="0.25">
      <c r="B291" s="42">
        <v>19209.869440221333</v>
      </c>
      <c r="C291" s="37" t="e">
        <v>#N/A</v>
      </c>
      <c r="D291" s="37" t="s">
        <v>93</v>
      </c>
      <c r="E291" s="33"/>
      <c r="F291" s="44">
        <f t="shared" si="16"/>
        <v>0</v>
      </c>
      <c r="G291" s="44">
        <f t="shared" si="17"/>
        <v>0</v>
      </c>
      <c r="H291" s="44">
        <f t="shared" si="18"/>
        <v>0</v>
      </c>
      <c r="I291" s="45">
        <f t="shared" si="19"/>
        <v>19209.869440221333</v>
      </c>
    </row>
    <row r="292" spans="2:9" x14ac:dyDescent="0.25">
      <c r="B292" s="42">
        <v>75921.197489822196</v>
      </c>
      <c r="C292" s="37" t="e">
        <v>#N/A</v>
      </c>
      <c r="D292" s="37" t="s">
        <v>93</v>
      </c>
      <c r="E292" s="33"/>
      <c r="F292" s="44">
        <f t="shared" si="16"/>
        <v>0</v>
      </c>
      <c r="G292" s="44">
        <f t="shared" si="17"/>
        <v>0</v>
      </c>
      <c r="H292" s="44">
        <f t="shared" si="18"/>
        <v>0</v>
      </c>
      <c r="I292" s="45">
        <f t="shared" si="19"/>
        <v>75921.197489822196</v>
      </c>
    </row>
    <row r="293" spans="2:9" x14ac:dyDescent="0.25">
      <c r="B293" s="42">
        <v>28488.36116725465</v>
      </c>
      <c r="C293" s="37" t="e">
        <v>#N/A</v>
      </c>
      <c r="D293" s="37" t="s">
        <v>93</v>
      </c>
      <c r="E293" s="33"/>
      <c r="F293" s="44">
        <f t="shared" si="16"/>
        <v>0</v>
      </c>
      <c r="G293" s="44">
        <f t="shared" si="17"/>
        <v>0</v>
      </c>
      <c r="H293" s="44">
        <f t="shared" si="18"/>
        <v>0</v>
      </c>
      <c r="I293" s="45">
        <f t="shared" si="19"/>
        <v>28488.36116725465</v>
      </c>
    </row>
    <row r="294" spans="2:9" x14ac:dyDescent="0.25">
      <c r="B294" s="42">
        <v>332726.44727690506</v>
      </c>
      <c r="C294" s="37" t="e">
        <v>#N/A</v>
      </c>
      <c r="D294" s="37" t="s">
        <v>93</v>
      </c>
      <c r="E294" s="33"/>
      <c r="F294" s="44">
        <f t="shared" si="16"/>
        <v>0</v>
      </c>
      <c r="G294" s="44">
        <f t="shared" si="17"/>
        <v>0</v>
      </c>
      <c r="H294" s="44">
        <f t="shared" si="18"/>
        <v>0</v>
      </c>
      <c r="I294" s="45">
        <f t="shared" si="19"/>
        <v>332726.44727690506</v>
      </c>
    </row>
    <row r="295" spans="2:9" x14ac:dyDescent="0.25">
      <c r="B295" s="42">
        <v>51864.959331016325</v>
      </c>
      <c r="C295" s="37" t="e">
        <v>#N/A</v>
      </c>
      <c r="D295" s="37" t="s">
        <v>93</v>
      </c>
      <c r="E295" s="33"/>
      <c r="F295" s="44">
        <f t="shared" si="16"/>
        <v>0</v>
      </c>
      <c r="G295" s="44">
        <f t="shared" si="17"/>
        <v>0</v>
      </c>
      <c r="H295" s="44">
        <f t="shared" si="18"/>
        <v>0</v>
      </c>
      <c r="I295" s="45">
        <f t="shared" si="19"/>
        <v>51864.959331016325</v>
      </c>
    </row>
    <row r="296" spans="2:9" x14ac:dyDescent="0.25">
      <c r="B296" s="42">
        <v>49018.618028789759</v>
      </c>
      <c r="C296" s="37" t="e">
        <v>#N/A</v>
      </c>
      <c r="D296" s="37" t="s">
        <v>93</v>
      </c>
      <c r="E296" s="33"/>
      <c r="F296" s="44">
        <f t="shared" si="16"/>
        <v>0</v>
      </c>
      <c r="G296" s="44">
        <f t="shared" si="17"/>
        <v>0</v>
      </c>
      <c r="H296" s="44">
        <f t="shared" si="18"/>
        <v>0</v>
      </c>
      <c r="I296" s="45">
        <f t="shared" si="19"/>
        <v>49018.618028789759</v>
      </c>
    </row>
    <row r="297" spans="2:9" x14ac:dyDescent="0.25">
      <c r="B297" s="42">
        <v>101140.30882041393</v>
      </c>
      <c r="C297" s="37" t="e">
        <v>#N/A</v>
      </c>
      <c r="D297" s="37" t="s">
        <v>93</v>
      </c>
      <c r="E297" s="33"/>
      <c r="F297" s="44">
        <f t="shared" si="16"/>
        <v>0</v>
      </c>
      <c r="G297" s="44">
        <f t="shared" si="17"/>
        <v>0</v>
      </c>
      <c r="H297" s="44">
        <f t="shared" si="18"/>
        <v>0</v>
      </c>
      <c r="I297" s="45">
        <f t="shared" si="19"/>
        <v>101140.30882041393</v>
      </c>
    </row>
    <row r="298" spans="2:9" x14ac:dyDescent="0.25">
      <c r="B298" s="42">
        <v>845602.44516460039</v>
      </c>
      <c r="C298" s="37" t="e">
        <v>#N/A</v>
      </c>
      <c r="D298" s="37" t="s">
        <v>93</v>
      </c>
      <c r="E298" s="33"/>
      <c r="F298" s="44">
        <f t="shared" si="16"/>
        <v>0</v>
      </c>
      <c r="G298" s="44">
        <f t="shared" si="17"/>
        <v>0</v>
      </c>
      <c r="H298" s="44">
        <f t="shared" si="18"/>
        <v>0</v>
      </c>
      <c r="I298" s="45">
        <f t="shared" si="19"/>
        <v>845602.44516460039</v>
      </c>
    </row>
    <row r="299" spans="2:9" x14ac:dyDescent="0.25">
      <c r="B299" s="42">
        <v>73307.036097149714</v>
      </c>
      <c r="C299" s="37" t="e">
        <v>#N/A</v>
      </c>
      <c r="D299" s="37" t="s">
        <v>93</v>
      </c>
      <c r="E299" s="33"/>
      <c r="F299" s="44">
        <f t="shared" si="16"/>
        <v>0</v>
      </c>
      <c r="G299" s="44">
        <f t="shared" si="17"/>
        <v>0</v>
      </c>
      <c r="H299" s="44">
        <f t="shared" si="18"/>
        <v>0</v>
      </c>
      <c r="I299" s="45">
        <f t="shared" si="19"/>
        <v>73307.036097149714</v>
      </c>
    </row>
    <row r="300" spans="2:9" x14ac:dyDescent="0.25">
      <c r="B300" s="42">
        <v>76253.948496635043</v>
      </c>
      <c r="C300" s="37" t="e">
        <v>#N/A</v>
      </c>
      <c r="D300" s="37" t="s">
        <v>93</v>
      </c>
      <c r="E300" s="33"/>
      <c r="F300" s="44">
        <f t="shared" si="16"/>
        <v>0</v>
      </c>
      <c r="G300" s="44">
        <f t="shared" si="17"/>
        <v>0</v>
      </c>
      <c r="H300" s="44">
        <f t="shared" si="18"/>
        <v>0</v>
      </c>
      <c r="I300" s="45">
        <f t="shared" si="19"/>
        <v>76253.948496635043</v>
      </c>
    </row>
    <row r="301" spans="2:9" x14ac:dyDescent="0.25">
      <c r="B301" s="42">
        <v>109824.51395372994</v>
      </c>
      <c r="C301" s="37" t="e">
        <v>#N/A</v>
      </c>
      <c r="D301" s="37" t="s">
        <v>93</v>
      </c>
      <c r="E301" s="33"/>
      <c r="F301" s="44">
        <f t="shared" si="16"/>
        <v>0</v>
      </c>
      <c r="G301" s="44">
        <f t="shared" si="17"/>
        <v>0</v>
      </c>
      <c r="H301" s="44">
        <f t="shared" si="18"/>
        <v>0</v>
      </c>
      <c r="I301" s="45">
        <f t="shared" si="19"/>
        <v>109824.51395372994</v>
      </c>
    </row>
    <row r="302" spans="2:9" x14ac:dyDescent="0.25">
      <c r="B302" s="42">
        <v>16290.179773301294</v>
      </c>
      <c r="C302" s="37" t="e">
        <v>#N/A</v>
      </c>
      <c r="D302" s="37" t="s">
        <v>93</v>
      </c>
      <c r="E302" s="33"/>
      <c r="F302" s="44">
        <f t="shared" si="16"/>
        <v>0</v>
      </c>
      <c r="G302" s="44">
        <f t="shared" si="17"/>
        <v>0</v>
      </c>
      <c r="H302" s="44">
        <f t="shared" si="18"/>
        <v>0</v>
      </c>
      <c r="I302" s="45">
        <f t="shared" si="19"/>
        <v>16290.179773301294</v>
      </c>
    </row>
    <row r="303" spans="2:9" x14ac:dyDescent="0.25">
      <c r="B303" s="42">
        <v>136964.70882041057</v>
      </c>
      <c r="C303" s="37" t="e">
        <v>#N/A</v>
      </c>
      <c r="D303" s="37" t="s">
        <v>93</v>
      </c>
      <c r="E303" s="33"/>
      <c r="F303" s="44">
        <f t="shared" si="16"/>
        <v>0</v>
      </c>
      <c r="G303" s="44">
        <f t="shared" si="17"/>
        <v>0</v>
      </c>
      <c r="H303" s="44">
        <f t="shared" si="18"/>
        <v>0</v>
      </c>
      <c r="I303" s="45">
        <f t="shared" si="19"/>
        <v>136964.70882041057</v>
      </c>
    </row>
    <row r="304" spans="2:9" x14ac:dyDescent="0.25">
      <c r="B304" s="42">
        <v>717243.60656011803</v>
      </c>
      <c r="C304" s="37" t="e">
        <v>#N/A</v>
      </c>
      <c r="D304" s="37" t="s">
        <v>93</v>
      </c>
      <c r="E304" s="33"/>
      <c r="F304" s="44">
        <f t="shared" si="16"/>
        <v>0</v>
      </c>
      <c r="G304" s="44">
        <f t="shared" si="17"/>
        <v>0</v>
      </c>
      <c r="H304" s="44">
        <f t="shared" si="18"/>
        <v>0</v>
      </c>
      <c r="I304" s="45">
        <f t="shared" si="19"/>
        <v>717243.60656011803</v>
      </c>
    </row>
    <row r="305" spans="2:9" x14ac:dyDescent="0.25">
      <c r="B305" s="42">
        <v>213708.20163033489</v>
      </c>
      <c r="C305" s="37" t="e">
        <v>#N/A</v>
      </c>
      <c r="D305" s="37" t="s">
        <v>93</v>
      </c>
      <c r="E305" s="33"/>
      <c r="F305" s="44">
        <f t="shared" si="16"/>
        <v>0</v>
      </c>
      <c r="G305" s="44">
        <f t="shared" si="17"/>
        <v>0</v>
      </c>
      <c r="H305" s="44">
        <f t="shared" si="18"/>
        <v>0</v>
      </c>
      <c r="I305" s="45">
        <f t="shared" si="19"/>
        <v>213708.20163033489</v>
      </c>
    </row>
    <row r="306" spans="2:9" x14ac:dyDescent="0.25">
      <c r="B306" s="42">
        <v>15781.653014857495</v>
      </c>
      <c r="C306" s="37" t="e">
        <v>#N/A</v>
      </c>
      <c r="D306" s="37" t="s">
        <v>93</v>
      </c>
      <c r="E306" s="33"/>
      <c r="F306" s="44">
        <f t="shared" si="16"/>
        <v>0</v>
      </c>
      <c r="G306" s="44">
        <f t="shared" si="17"/>
        <v>0</v>
      </c>
      <c r="H306" s="44">
        <f t="shared" si="18"/>
        <v>0</v>
      </c>
      <c r="I306" s="45">
        <f t="shared" si="19"/>
        <v>15781.653014857495</v>
      </c>
    </row>
    <row r="307" spans="2:9" x14ac:dyDescent="0.25">
      <c r="B307" s="42">
        <v>1204900.750379845</v>
      </c>
      <c r="C307" s="37" t="e">
        <v>#N/A</v>
      </c>
      <c r="D307" s="37" t="s">
        <v>93</v>
      </c>
      <c r="E307" s="33"/>
      <c r="F307" s="44">
        <f t="shared" si="16"/>
        <v>0</v>
      </c>
      <c r="G307" s="44">
        <f t="shared" si="17"/>
        <v>0</v>
      </c>
      <c r="H307" s="44">
        <f t="shared" si="18"/>
        <v>0</v>
      </c>
      <c r="I307" s="45">
        <f t="shared" si="19"/>
        <v>1204900.750379845</v>
      </c>
    </row>
    <row r="308" spans="2:9" x14ac:dyDescent="0.25">
      <c r="B308" s="42">
        <v>1390718.5695865231</v>
      </c>
      <c r="C308" s="37" t="e">
        <v>#N/A</v>
      </c>
      <c r="D308" s="37" t="s">
        <v>93</v>
      </c>
      <c r="E308" s="33"/>
      <c r="F308" s="44">
        <f t="shared" si="16"/>
        <v>0</v>
      </c>
      <c r="G308" s="44">
        <f t="shared" si="17"/>
        <v>0</v>
      </c>
      <c r="H308" s="44">
        <f t="shared" si="18"/>
        <v>0</v>
      </c>
      <c r="I308" s="45">
        <f t="shared" si="19"/>
        <v>1390718.5695865231</v>
      </c>
    </row>
    <row r="309" spans="2:9" x14ac:dyDescent="0.25">
      <c r="B309" s="42">
        <v>23276136.809366532</v>
      </c>
      <c r="C309" s="37">
        <v>240</v>
      </c>
      <c r="D309" s="37" t="s">
        <v>93</v>
      </c>
      <c r="E309" s="33"/>
      <c r="F309" s="44">
        <f t="shared" si="16"/>
        <v>23276136.809366532</v>
      </c>
      <c r="G309" s="44">
        <f t="shared" si="17"/>
        <v>0</v>
      </c>
      <c r="H309" s="44">
        <f t="shared" si="18"/>
        <v>0</v>
      </c>
      <c r="I309" s="45">
        <f t="shared" si="19"/>
        <v>0</v>
      </c>
    </row>
    <row r="310" spans="2:9" x14ac:dyDescent="0.25">
      <c r="B310" s="42">
        <v>6634626.5314896144</v>
      </c>
      <c r="C310" s="37">
        <v>240</v>
      </c>
      <c r="D310" s="37" t="s">
        <v>93</v>
      </c>
      <c r="E310" s="33"/>
      <c r="F310" s="44">
        <f t="shared" si="16"/>
        <v>6634626.5314896144</v>
      </c>
      <c r="G310" s="44">
        <f t="shared" si="17"/>
        <v>0</v>
      </c>
      <c r="H310" s="44">
        <f t="shared" si="18"/>
        <v>0</v>
      </c>
      <c r="I310" s="45">
        <f t="shared" si="19"/>
        <v>0</v>
      </c>
    </row>
    <row r="311" spans="2:9" x14ac:dyDescent="0.25">
      <c r="B311" s="42">
        <v>48515.227257484854</v>
      </c>
      <c r="C311" s="37" t="e">
        <v>#N/A</v>
      </c>
      <c r="D311" s="37" t="s">
        <v>93</v>
      </c>
      <c r="E311" s="33"/>
      <c r="F311" s="44">
        <f t="shared" si="16"/>
        <v>0</v>
      </c>
      <c r="G311" s="44">
        <f t="shared" si="17"/>
        <v>0</v>
      </c>
      <c r="H311" s="44">
        <f t="shared" si="18"/>
        <v>0</v>
      </c>
      <c r="I311" s="45">
        <f t="shared" si="19"/>
        <v>48515.227257484854</v>
      </c>
    </row>
    <row r="312" spans="2:9" x14ac:dyDescent="0.25">
      <c r="B312" s="42">
        <v>962287.29694196535</v>
      </c>
      <c r="C312" s="37">
        <v>240</v>
      </c>
      <c r="D312" s="37" t="s">
        <v>93</v>
      </c>
      <c r="E312" s="33"/>
      <c r="F312" s="44">
        <f t="shared" si="16"/>
        <v>962287.29694196535</v>
      </c>
      <c r="G312" s="44">
        <f t="shared" si="17"/>
        <v>0</v>
      </c>
      <c r="H312" s="44">
        <f t="shared" si="18"/>
        <v>0</v>
      </c>
      <c r="I312" s="45">
        <f t="shared" si="19"/>
        <v>0</v>
      </c>
    </row>
    <row r="313" spans="2:9" x14ac:dyDescent="0.25">
      <c r="B313" s="42">
        <v>24912639.034860209</v>
      </c>
      <c r="C313" s="37">
        <v>240</v>
      </c>
      <c r="D313" s="37" t="s">
        <v>93</v>
      </c>
      <c r="E313" s="33"/>
      <c r="F313" s="44">
        <f t="shared" si="16"/>
        <v>24912639.034860209</v>
      </c>
      <c r="G313" s="44">
        <f t="shared" si="17"/>
        <v>0</v>
      </c>
      <c r="H313" s="44">
        <f t="shared" si="18"/>
        <v>0</v>
      </c>
      <c r="I313" s="45">
        <f t="shared" si="19"/>
        <v>0</v>
      </c>
    </row>
    <row r="314" spans="2:9" x14ac:dyDescent="0.25">
      <c r="B314" s="42">
        <v>7224468.0609467234</v>
      </c>
      <c r="C314" s="37">
        <v>240</v>
      </c>
      <c r="D314" s="37" t="s">
        <v>93</v>
      </c>
      <c r="E314" s="33"/>
      <c r="F314" s="44">
        <f t="shared" si="16"/>
        <v>7224468.0609467234</v>
      </c>
      <c r="G314" s="44">
        <f t="shared" si="17"/>
        <v>0</v>
      </c>
      <c r="H314" s="44">
        <f t="shared" si="18"/>
        <v>0</v>
      </c>
      <c r="I314" s="45">
        <f t="shared" si="19"/>
        <v>0</v>
      </c>
    </row>
    <row r="315" spans="2:9" x14ac:dyDescent="0.25">
      <c r="B315" s="42">
        <v>7209962.0140240574</v>
      </c>
      <c r="C315" s="37">
        <v>240</v>
      </c>
      <c r="D315" s="37" t="s">
        <v>93</v>
      </c>
      <c r="E315" s="33"/>
      <c r="F315" s="44">
        <f t="shared" si="16"/>
        <v>7209962.0140240574</v>
      </c>
      <c r="G315" s="44">
        <f t="shared" si="17"/>
        <v>0</v>
      </c>
      <c r="H315" s="44">
        <f t="shared" si="18"/>
        <v>0</v>
      </c>
      <c r="I315" s="45">
        <f t="shared" si="19"/>
        <v>0</v>
      </c>
    </row>
    <row r="316" spans="2:9" x14ac:dyDescent="0.25">
      <c r="B316" s="42">
        <v>106626.01960831051</v>
      </c>
      <c r="C316" s="37">
        <v>240</v>
      </c>
      <c r="D316" s="37" t="s">
        <v>93</v>
      </c>
      <c r="E316" s="33"/>
      <c r="F316" s="44">
        <f t="shared" si="16"/>
        <v>106626.01960831051</v>
      </c>
      <c r="G316" s="44">
        <f t="shared" si="17"/>
        <v>0</v>
      </c>
      <c r="H316" s="44">
        <f t="shared" si="18"/>
        <v>0</v>
      </c>
      <c r="I316" s="45">
        <f t="shared" si="19"/>
        <v>0</v>
      </c>
    </row>
    <row r="317" spans="2:9" x14ac:dyDescent="0.25">
      <c r="B317" s="42">
        <v>5389138.6200838229</v>
      </c>
      <c r="C317" s="37">
        <v>240</v>
      </c>
      <c r="D317" s="37" t="s">
        <v>93</v>
      </c>
      <c r="E317" s="33"/>
      <c r="F317" s="44">
        <f t="shared" si="16"/>
        <v>5389138.6200838229</v>
      </c>
      <c r="G317" s="44">
        <f t="shared" si="17"/>
        <v>0</v>
      </c>
      <c r="H317" s="44">
        <f t="shared" si="18"/>
        <v>0</v>
      </c>
      <c r="I317" s="45">
        <f t="shared" si="19"/>
        <v>0</v>
      </c>
    </row>
    <row r="318" spans="2:9" x14ac:dyDescent="0.25">
      <c r="B318" s="42">
        <v>110658865.372476</v>
      </c>
      <c r="C318" s="37">
        <v>240</v>
      </c>
      <c r="D318" s="37" t="s">
        <v>93</v>
      </c>
      <c r="E318" s="33"/>
      <c r="F318" s="44">
        <f t="shared" si="16"/>
        <v>110658865.372476</v>
      </c>
      <c r="G318" s="44">
        <f t="shared" si="17"/>
        <v>0</v>
      </c>
      <c r="H318" s="44">
        <f t="shared" si="18"/>
        <v>0</v>
      </c>
      <c r="I318" s="45">
        <f t="shared" si="19"/>
        <v>0</v>
      </c>
    </row>
    <row r="319" spans="2:9" x14ac:dyDescent="0.25">
      <c r="B319" s="42">
        <v>1473844.3421991172</v>
      </c>
      <c r="C319" s="37">
        <v>240</v>
      </c>
      <c r="D319" s="37" t="s">
        <v>93</v>
      </c>
      <c r="E319" s="33"/>
      <c r="F319" s="44">
        <f t="shared" si="16"/>
        <v>1473844.3421991172</v>
      </c>
      <c r="G319" s="44">
        <f t="shared" si="17"/>
        <v>0</v>
      </c>
      <c r="H319" s="44">
        <f t="shared" si="18"/>
        <v>0</v>
      </c>
      <c r="I319" s="45">
        <f t="shared" si="19"/>
        <v>0</v>
      </c>
    </row>
    <row r="320" spans="2:9" x14ac:dyDescent="0.25">
      <c r="B320" s="42">
        <v>14063826.939900422</v>
      </c>
      <c r="C320" s="37">
        <v>240</v>
      </c>
      <c r="D320" s="37" t="s">
        <v>93</v>
      </c>
      <c r="E320" s="33"/>
      <c r="F320" s="44">
        <f t="shared" si="16"/>
        <v>14063826.939900422</v>
      </c>
      <c r="G320" s="44">
        <f t="shared" si="17"/>
        <v>0</v>
      </c>
      <c r="H320" s="44">
        <f t="shared" si="18"/>
        <v>0</v>
      </c>
      <c r="I320" s="45">
        <f t="shared" si="19"/>
        <v>0</v>
      </c>
    </row>
    <row r="321" spans="2:9" x14ac:dyDescent="0.25">
      <c r="B321" s="42">
        <v>1337005.6259044018</v>
      </c>
      <c r="C321" s="37">
        <v>240</v>
      </c>
      <c r="D321" s="37" t="s">
        <v>93</v>
      </c>
      <c r="E321" s="33"/>
      <c r="F321" s="44">
        <f t="shared" si="16"/>
        <v>1337005.6259044018</v>
      </c>
      <c r="G321" s="44">
        <f t="shared" si="17"/>
        <v>0</v>
      </c>
      <c r="H321" s="44">
        <f t="shared" si="18"/>
        <v>0</v>
      </c>
      <c r="I321" s="45">
        <f t="shared" si="19"/>
        <v>0</v>
      </c>
    </row>
    <row r="322" spans="2:9" x14ac:dyDescent="0.25">
      <c r="B322" s="42">
        <v>3905731.196101197</v>
      </c>
      <c r="C322" s="37">
        <v>240</v>
      </c>
      <c r="D322" s="37" t="s">
        <v>93</v>
      </c>
      <c r="E322" s="33"/>
      <c r="F322" s="44">
        <f t="shared" si="16"/>
        <v>3905731.196101197</v>
      </c>
      <c r="G322" s="44">
        <f t="shared" si="17"/>
        <v>0</v>
      </c>
      <c r="H322" s="44">
        <f t="shared" si="18"/>
        <v>0</v>
      </c>
      <c r="I322" s="45">
        <f t="shared" si="19"/>
        <v>0</v>
      </c>
    </row>
    <row r="323" spans="2:9" x14ac:dyDescent="0.25">
      <c r="B323" s="42">
        <v>1883080.0963087101</v>
      </c>
      <c r="C323" s="37">
        <v>240</v>
      </c>
      <c r="D323" s="37" t="s">
        <v>93</v>
      </c>
      <c r="E323" s="33"/>
      <c r="F323" s="44">
        <f t="shared" si="16"/>
        <v>1883080.0963087101</v>
      </c>
      <c r="G323" s="44">
        <f t="shared" si="17"/>
        <v>0</v>
      </c>
      <c r="H323" s="44">
        <f t="shared" si="18"/>
        <v>0</v>
      </c>
      <c r="I323" s="45">
        <f t="shared" si="19"/>
        <v>0</v>
      </c>
    </row>
    <row r="324" spans="2:9" x14ac:dyDescent="0.25">
      <c r="B324" s="42">
        <v>1570914.1207814375</v>
      </c>
      <c r="C324" s="37">
        <v>240</v>
      </c>
      <c r="D324" s="37" t="s">
        <v>93</v>
      </c>
      <c r="E324" s="33"/>
      <c r="F324" s="44">
        <f t="shared" si="16"/>
        <v>1570914.1207814375</v>
      </c>
      <c r="G324" s="44">
        <f t="shared" si="17"/>
        <v>0</v>
      </c>
      <c r="H324" s="44">
        <f t="shared" si="18"/>
        <v>0</v>
      </c>
      <c r="I324" s="45">
        <f t="shared" si="19"/>
        <v>0</v>
      </c>
    </row>
    <row r="325" spans="2:9" x14ac:dyDescent="0.25">
      <c r="B325" s="42">
        <v>1515670.9663119614</v>
      </c>
      <c r="C325" s="37">
        <v>240</v>
      </c>
      <c r="D325" s="37" t="s">
        <v>93</v>
      </c>
      <c r="E325" s="33"/>
      <c r="F325" s="44">
        <f t="shared" si="16"/>
        <v>1515670.9663119614</v>
      </c>
      <c r="G325" s="44">
        <f t="shared" si="17"/>
        <v>0</v>
      </c>
      <c r="H325" s="44">
        <f t="shared" si="18"/>
        <v>0</v>
      </c>
      <c r="I325" s="45">
        <f t="shared" si="19"/>
        <v>0</v>
      </c>
    </row>
    <row r="326" spans="2:9" x14ac:dyDescent="0.25">
      <c r="B326" s="42">
        <v>4504051.2905242164</v>
      </c>
      <c r="C326" s="37">
        <v>240</v>
      </c>
      <c r="D326" s="37" t="s">
        <v>93</v>
      </c>
      <c r="E326" s="33"/>
      <c r="F326" s="44">
        <f t="shared" si="16"/>
        <v>4504051.2905242164</v>
      </c>
      <c r="G326" s="44">
        <f t="shared" si="17"/>
        <v>0</v>
      </c>
      <c r="H326" s="44">
        <f t="shared" si="18"/>
        <v>0</v>
      </c>
      <c r="I326" s="45">
        <f t="shared" si="19"/>
        <v>0</v>
      </c>
    </row>
    <row r="327" spans="2:9" x14ac:dyDescent="0.25">
      <c r="B327" s="42">
        <v>2288086.1313863425</v>
      </c>
      <c r="C327" s="37">
        <v>240</v>
      </c>
      <c r="D327" s="37" t="s">
        <v>93</v>
      </c>
      <c r="E327" s="33"/>
      <c r="F327" s="44">
        <f t="shared" si="16"/>
        <v>2288086.1313863425</v>
      </c>
      <c r="G327" s="44">
        <f t="shared" si="17"/>
        <v>0</v>
      </c>
      <c r="H327" s="44">
        <f t="shared" si="18"/>
        <v>0</v>
      </c>
      <c r="I327" s="45">
        <f t="shared" si="19"/>
        <v>0</v>
      </c>
    </row>
    <row r="328" spans="2:9" x14ac:dyDescent="0.25">
      <c r="B328" s="42">
        <v>17156969.479171757</v>
      </c>
      <c r="C328" s="37">
        <v>240</v>
      </c>
      <c r="D328" s="37" t="s">
        <v>93</v>
      </c>
      <c r="E328" s="33"/>
      <c r="F328" s="44">
        <f t="shared" ref="F328:F391" si="20">IFERROR(IF(D328="y",0,IF(C328&gt;=BulkLineLimit,B328,0)),0)</f>
        <v>17156969.479171757</v>
      </c>
      <c r="G328" s="44">
        <f t="shared" ref="G328:G391" si="21">IFERROR(IF(D328="y",0,IF(AND(C328&lt;BulkLineLimit,C328&gt;=RegionalLineLimit),B328,0)),0)</f>
        <v>0</v>
      </c>
      <c r="H328" s="44">
        <f t="shared" ref="H328:H391" si="22">IFERROR(IF(D328="y",0,IF(C328&lt;RegionalLineLimit,B328,0)),0)+IFERROR(IF(D328="y",B328,0),0)</f>
        <v>0</v>
      </c>
      <c r="I328" s="45">
        <f t="shared" ref="I328:I391" si="23">B328-SUM(F328:H328)</f>
        <v>0</v>
      </c>
    </row>
    <row r="329" spans="2:9" x14ac:dyDescent="0.25">
      <c r="B329" s="42">
        <v>3204913.6854332462</v>
      </c>
      <c r="C329" s="37">
        <v>240</v>
      </c>
      <c r="D329" s="37" t="s">
        <v>93</v>
      </c>
      <c r="E329" s="33"/>
      <c r="F329" s="44">
        <f t="shared" si="20"/>
        <v>3204913.6854332462</v>
      </c>
      <c r="G329" s="44">
        <f t="shared" si="21"/>
        <v>0</v>
      </c>
      <c r="H329" s="44">
        <f t="shared" si="22"/>
        <v>0</v>
      </c>
      <c r="I329" s="45">
        <f t="shared" si="23"/>
        <v>0</v>
      </c>
    </row>
    <row r="330" spans="2:9" x14ac:dyDescent="0.25">
      <c r="B330" s="42">
        <v>7570367.0291261524</v>
      </c>
      <c r="C330" s="37">
        <v>240</v>
      </c>
      <c r="D330" s="37" t="s">
        <v>93</v>
      </c>
      <c r="E330" s="33"/>
      <c r="F330" s="44">
        <f t="shared" si="20"/>
        <v>7570367.0291261524</v>
      </c>
      <c r="G330" s="44">
        <f t="shared" si="21"/>
        <v>0</v>
      </c>
      <c r="H330" s="44">
        <f t="shared" si="22"/>
        <v>0</v>
      </c>
      <c r="I330" s="45">
        <f t="shared" si="23"/>
        <v>0</v>
      </c>
    </row>
    <row r="331" spans="2:9" x14ac:dyDescent="0.25">
      <c r="B331" s="42">
        <v>820571.66340880748</v>
      </c>
      <c r="C331" s="37">
        <v>240</v>
      </c>
      <c r="D331" s="37" t="s">
        <v>93</v>
      </c>
      <c r="E331" s="33"/>
      <c r="F331" s="44">
        <f t="shared" si="20"/>
        <v>820571.66340880748</v>
      </c>
      <c r="G331" s="44">
        <f t="shared" si="21"/>
        <v>0</v>
      </c>
      <c r="H331" s="44">
        <f t="shared" si="22"/>
        <v>0</v>
      </c>
      <c r="I331" s="45">
        <f t="shared" si="23"/>
        <v>0</v>
      </c>
    </row>
    <row r="332" spans="2:9" x14ac:dyDescent="0.25">
      <c r="B332" s="42">
        <v>3227397.4185709255</v>
      </c>
      <c r="C332" s="37">
        <v>240</v>
      </c>
      <c r="D332" s="37" t="s">
        <v>93</v>
      </c>
      <c r="E332" s="33"/>
      <c r="F332" s="44">
        <f t="shared" si="20"/>
        <v>3227397.4185709255</v>
      </c>
      <c r="G332" s="44">
        <f t="shared" si="21"/>
        <v>0</v>
      </c>
      <c r="H332" s="44">
        <f t="shared" si="22"/>
        <v>0</v>
      </c>
      <c r="I332" s="45">
        <f t="shared" si="23"/>
        <v>0</v>
      </c>
    </row>
    <row r="333" spans="2:9" x14ac:dyDescent="0.25">
      <c r="B333" s="42">
        <v>1903418.5614185988</v>
      </c>
      <c r="C333" s="37">
        <v>240</v>
      </c>
      <c r="D333" s="37" t="s">
        <v>93</v>
      </c>
      <c r="E333" s="33"/>
      <c r="F333" s="44">
        <f t="shared" si="20"/>
        <v>1903418.5614185988</v>
      </c>
      <c r="G333" s="44">
        <f t="shared" si="21"/>
        <v>0</v>
      </c>
      <c r="H333" s="44">
        <f t="shared" si="22"/>
        <v>0</v>
      </c>
      <c r="I333" s="45">
        <f t="shared" si="23"/>
        <v>0</v>
      </c>
    </row>
    <row r="334" spans="2:9" x14ac:dyDescent="0.25">
      <c r="B334" s="42">
        <v>2655382.8992949841</v>
      </c>
      <c r="C334" s="37">
        <v>240</v>
      </c>
      <c r="D334" s="37" t="s">
        <v>93</v>
      </c>
      <c r="E334" s="33"/>
      <c r="F334" s="44">
        <f t="shared" si="20"/>
        <v>2655382.8992949841</v>
      </c>
      <c r="G334" s="44">
        <f t="shared" si="21"/>
        <v>0</v>
      </c>
      <c r="H334" s="44">
        <f t="shared" si="22"/>
        <v>0</v>
      </c>
      <c r="I334" s="45">
        <f t="shared" si="23"/>
        <v>0</v>
      </c>
    </row>
    <row r="335" spans="2:9" x14ac:dyDescent="0.25">
      <c r="B335" s="42">
        <v>71811.400341128086</v>
      </c>
      <c r="C335" s="37">
        <v>240</v>
      </c>
      <c r="D335" s="37" t="s">
        <v>93</v>
      </c>
      <c r="E335" s="33"/>
      <c r="F335" s="44">
        <f t="shared" si="20"/>
        <v>71811.400341128086</v>
      </c>
      <c r="G335" s="44">
        <f t="shared" si="21"/>
        <v>0</v>
      </c>
      <c r="H335" s="44">
        <f t="shared" si="22"/>
        <v>0</v>
      </c>
      <c r="I335" s="45">
        <f t="shared" si="23"/>
        <v>0</v>
      </c>
    </row>
    <row r="336" spans="2:9" x14ac:dyDescent="0.25">
      <c r="B336" s="42">
        <v>68493.269501221032</v>
      </c>
      <c r="C336" s="37">
        <v>240</v>
      </c>
      <c r="D336" s="37" t="s">
        <v>93</v>
      </c>
      <c r="E336" s="33"/>
      <c r="F336" s="44">
        <f t="shared" si="20"/>
        <v>68493.269501221032</v>
      </c>
      <c r="G336" s="44">
        <f t="shared" si="21"/>
        <v>0</v>
      </c>
      <c r="H336" s="44">
        <f t="shared" si="22"/>
        <v>0</v>
      </c>
      <c r="I336" s="45">
        <f t="shared" si="23"/>
        <v>0</v>
      </c>
    </row>
    <row r="337" spans="2:9" x14ac:dyDescent="0.25">
      <c r="B337" s="42">
        <v>181635782.89813909</v>
      </c>
      <c r="C337" s="37">
        <v>240</v>
      </c>
      <c r="D337" s="37" t="s">
        <v>93</v>
      </c>
      <c r="E337" s="33"/>
      <c r="F337" s="44">
        <f t="shared" si="20"/>
        <v>181635782.89813909</v>
      </c>
      <c r="G337" s="44">
        <f t="shared" si="21"/>
        <v>0</v>
      </c>
      <c r="H337" s="44">
        <f t="shared" si="22"/>
        <v>0</v>
      </c>
      <c r="I337" s="45">
        <f t="shared" si="23"/>
        <v>0</v>
      </c>
    </row>
    <row r="338" spans="2:9" x14ac:dyDescent="0.25">
      <c r="B338" s="42">
        <v>3498542.8424163116</v>
      </c>
      <c r="C338" s="37">
        <v>240</v>
      </c>
      <c r="D338" s="37" t="s">
        <v>93</v>
      </c>
      <c r="E338" s="33"/>
      <c r="F338" s="44">
        <f t="shared" si="20"/>
        <v>3498542.8424163116</v>
      </c>
      <c r="G338" s="44">
        <f t="shared" si="21"/>
        <v>0</v>
      </c>
      <c r="H338" s="44">
        <f t="shared" si="22"/>
        <v>0</v>
      </c>
      <c r="I338" s="45">
        <f t="shared" si="23"/>
        <v>0</v>
      </c>
    </row>
    <row r="339" spans="2:9" x14ac:dyDescent="0.25">
      <c r="B339" s="42">
        <v>8850898.0759103242</v>
      </c>
      <c r="C339" s="37">
        <v>240</v>
      </c>
      <c r="D339" s="37" t="s">
        <v>93</v>
      </c>
      <c r="E339" s="33"/>
      <c r="F339" s="44">
        <f t="shared" si="20"/>
        <v>8850898.0759103242</v>
      </c>
      <c r="G339" s="44">
        <f t="shared" si="21"/>
        <v>0</v>
      </c>
      <c r="H339" s="44">
        <f t="shared" si="22"/>
        <v>0</v>
      </c>
      <c r="I339" s="45">
        <f t="shared" si="23"/>
        <v>0</v>
      </c>
    </row>
    <row r="340" spans="2:9" x14ac:dyDescent="0.25">
      <c r="B340" s="42">
        <v>865610.81622266409</v>
      </c>
      <c r="C340" s="37">
        <v>240</v>
      </c>
      <c r="D340" s="37" t="s">
        <v>93</v>
      </c>
      <c r="E340" s="33"/>
      <c r="F340" s="44">
        <f t="shared" si="20"/>
        <v>865610.81622266409</v>
      </c>
      <c r="G340" s="44">
        <f t="shared" si="21"/>
        <v>0</v>
      </c>
      <c r="H340" s="44">
        <f t="shared" si="22"/>
        <v>0</v>
      </c>
      <c r="I340" s="45">
        <f t="shared" si="23"/>
        <v>0</v>
      </c>
    </row>
    <row r="341" spans="2:9" x14ac:dyDescent="0.25">
      <c r="B341" s="42">
        <v>722304.67937982734</v>
      </c>
      <c r="C341" s="37">
        <v>240</v>
      </c>
      <c r="D341" s="37" t="s">
        <v>93</v>
      </c>
      <c r="E341" s="33"/>
      <c r="F341" s="44">
        <f t="shared" si="20"/>
        <v>722304.67937982734</v>
      </c>
      <c r="G341" s="44">
        <f t="shared" si="21"/>
        <v>0</v>
      </c>
      <c r="H341" s="44">
        <f t="shared" si="22"/>
        <v>0</v>
      </c>
      <c r="I341" s="45">
        <f t="shared" si="23"/>
        <v>0</v>
      </c>
    </row>
    <row r="342" spans="2:9" x14ac:dyDescent="0.25">
      <c r="B342" s="42">
        <v>1500163.8561959984</v>
      </c>
      <c r="C342" s="37">
        <v>240</v>
      </c>
      <c r="D342" s="37" t="s">
        <v>93</v>
      </c>
      <c r="E342" s="33"/>
      <c r="F342" s="44">
        <f t="shared" si="20"/>
        <v>1500163.8561959984</v>
      </c>
      <c r="G342" s="44">
        <f t="shared" si="21"/>
        <v>0</v>
      </c>
      <c r="H342" s="44">
        <f t="shared" si="22"/>
        <v>0</v>
      </c>
      <c r="I342" s="45">
        <f t="shared" si="23"/>
        <v>0</v>
      </c>
    </row>
    <row r="343" spans="2:9" x14ac:dyDescent="0.25">
      <c r="B343" s="42">
        <v>2003327.6150675509</v>
      </c>
      <c r="C343" s="37">
        <v>240</v>
      </c>
      <c r="D343" s="37" t="s">
        <v>93</v>
      </c>
      <c r="E343" s="33"/>
      <c r="F343" s="44">
        <f t="shared" si="20"/>
        <v>2003327.6150675509</v>
      </c>
      <c r="G343" s="44">
        <f t="shared" si="21"/>
        <v>0</v>
      </c>
      <c r="H343" s="44">
        <f t="shared" si="22"/>
        <v>0</v>
      </c>
      <c r="I343" s="45">
        <f t="shared" si="23"/>
        <v>0</v>
      </c>
    </row>
    <row r="344" spans="2:9" x14ac:dyDescent="0.25">
      <c r="B344" s="42">
        <v>1457408.3702877047</v>
      </c>
      <c r="C344" s="37">
        <v>240</v>
      </c>
      <c r="D344" s="37" t="s">
        <v>93</v>
      </c>
      <c r="E344" s="33"/>
      <c r="F344" s="44">
        <f t="shared" si="20"/>
        <v>1457408.3702877047</v>
      </c>
      <c r="G344" s="44">
        <f t="shared" si="21"/>
        <v>0</v>
      </c>
      <c r="H344" s="44">
        <f t="shared" si="22"/>
        <v>0</v>
      </c>
      <c r="I344" s="45">
        <f t="shared" si="23"/>
        <v>0</v>
      </c>
    </row>
    <row r="345" spans="2:9" x14ac:dyDescent="0.25">
      <c r="B345" s="42">
        <v>6946667.5808284814</v>
      </c>
      <c r="C345" s="37">
        <v>240</v>
      </c>
      <c r="D345" s="37" t="s">
        <v>93</v>
      </c>
      <c r="E345" s="33"/>
      <c r="F345" s="44">
        <f t="shared" si="20"/>
        <v>6946667.5808284814</v>
      </c>
      <c r="G345" s="44">
        <f t="shared" si="21"/>
        <v>0</v>
      </c>
      <c r="H345" s="44">
        <f t="shared" si="22"/>
        <v>0</v>
      </c>
      <c r="I345" s="45">
        <f t="shared" si="23"/>
        <v>0</v>
      </c>
    </row>
    <row r="346" spans="2:9" x14ac:dyDescent="0.25">
      <c r="B346" s="42">
        <v>520390.15580249467</v>
      </c>
      <c r="C346" s="37">
        <v>240</v>
      </c>
      <c r="D346" s="37" t="s">
        <v>93</v>
      </c>
      <c r="E346" s="33"/>
      <c r="F346" s="44">
        <f t="shared" si="20"/>
        <v>520390.15580249467</v>
      </c>
      <c r="G346" s="44">
        <f t="shared" si="21"/>
        <v>0</v>
      </c>
      <c r="H346" s="44">
        <f t="shared" si="22"/>
        <v>0</v>
      </c>
      <c r="I346" s="45">
        <f t="shared" si="23"/>
        <v>0</v>
      </c>
    </row>
    <row r="347" spans="2:9" x14ac:dyDescent="0.25">
      <c r="B347" s="42">
        <v>2083006.0543852206</v>
      </c>
      <c r="C347" s="37">
        <v>240</v>
      </c>
      <c r="D347" s="37" t="s">
        <v>93</v>
      </c>
      <c r="E347" s="33"/>
      <c r="F347" s="44">
        <f t="shared" si="20"/>
        <v>2083006.0543852206</v>
      </c>
      <c r="G347" s="44">
        <f t="shared" si="21"/>
        <v>0</v>
      </c>
      <c r="H347" s="44">
        <f t="shared" si="22"/>
        <v>0</v>
      </c>
      <c r="I347" s="45">
        <f t="shared" si="23"/>
        <v>0</v>
      </c>
    </row>
    <row r="348" spans="2:9" x14ac:dyDescent="0.25">
      <c r="B348" s="42">
        <v>878522.07096105011</v>
      </c>
      <c r="C348" s="37">
        <v>240</v>
      </c>
      <c r="D348" s="37" t="s">
        <v>93</v>
      </c>
      <c r="E348" s="33"/>
      <c r="F348" s="44">
        <f t="shared" si="20"/>
        <v>878522.07096105011</v>
      </c>
      <c r="G348" s="44">
        <f t="shared" si="21"/>
        <v>0</v>
      </c>
      <c r="H348" s="44">
        <f t="shared" si="22"/>
        <v>0</v>
      </c>
      <c r="I348" s="45">
        <f t="shared" si="23"/>
        <v>0</v>
      </c>
    </row>
    <row r="349" spans="2:9" x14ac:dyDescent="0.25">
      <c r="B349" s="42">
        <v>76372.003871752575</v>
      </c>
      <c r="C349" s="37">
        <v>240</v>
      </c>
      <c r="D349" s="37" t="s">
        <v>93</v>
      </c>
      <c r="E349" s="33"/>
      <c r="F349" s="44">
        <f t="shared" si="20"/>
        <v>76372.003871752575</v>
      </c>
      <c r="G349" s="44">
        <f t="shared" si="21"/>
        <v>0</v>
      </c>
      <c r="H349" s="44">
        <f t="shared" si="22"/>
        <v>0</v>
      </c>
      <c r="I349" s="45">
        <f t="shared" si="23"/>
        <v>0</v>
      </c>
    </row>
    <row r="350" spans="2:9" x14ac:dyDescent="0.25">
      <c r="B350" s="42">
        <v>14390854.755721726</v>
      </c>
      <c r="C350" s="37">
        <v>240</v>
      </c>
      <c r="D350" s="37" t="s">
        <v>93</v>
      </c>
      <c r="E350" s="33"/>
      <c r="F350" s="44">
        <f t="shared" si="20"/>
        <v>14390854.755721726</v>
      </c>
      <c r="G350" s="44">
        <f t="shared" si="21"/>
        <v>0</v>
      </c>
      <c r="H350" s="44">
        <f t="shared" si="22"/>
        <v>0</v>
      </c>
      <c r="I350" s="45">
        <f t="shared" si="23"/>
        <v>0</v>
      </c>
    </row>
    <row r="351" spans="2:9" x14ac:dyDescent="0.25">
      <c r="B351" s="42">
        <v>256295.68432058531</v>
      </c>
      <c r="C351" s="37">
        <v>240</v>
      </c>
      <c r="D351" s="37" t="s">
        <v>93</v>
      </c>
      <c r="E351" s="33"/>
      <c r="F351" s="44">
        <f t="shared" si="20"/>
        <v>256295.68432058531</v>
      </c>
      <c r="G351" s="44">
        <f t="shared" si="21"/>
        <v>0</v>
      </c>
      <c r="H351" s="44">
        <f t="shared" si="22"/>
        <v>0</v>
      </c>
      <c r="I351" s="45">
        <f t="shared" si="23"/>
        <v>0</v>
      </c>
    </row>
    <row r="352" spans="2:9" x14ac:dyDescent="0.25">
      <c r="B352" s="42">
        <v>59382717.276308656</v>
      </c>
      <c r="C352" s="37">
        <v>240</v>
      </c>
      <c r="D352" s="37" t="s">
        <v>93</v>
      </c>
      <c r="E352" s="33"/>
      <c r="F352" s="44">
        <f t="shared" si="20"/>
        <v>59382717.276308656</v>
      </c>
      <c r="G352" s="44">
        <f t="shared" si="21"/>
        <v>0</v>
      </c>
      <c r="H352" s="44">
        <f t="shared" si="22"/>
        <v>0</v>
      </c>
      <c r="I352" s="45">
        <f t="shared" si="23"/>
        <v>0</v>
      </c>
    </row>
    <row r="353" spans="2:9" x14ac:dyDescent="0.25">
      <c r="B353" s="42">
        <v>352199.44098299678</v>
      </c>
      <c r="C353" s="37" t="e">
        <v>#N/A</v>
      </c>
      <c r="D353" s="37" t="s">
        <v>93</v>
      </c>
      <c r="E353" s="33"/>
      <c r="F353" s="44">
        <f t="shared" si="20"/>
        <v>0</v>
      </c>
      <c r="G353" s="44">
        <f t="shared" si="21"/>
        <v>0</v>
      </c>
      <c r="H353" s="44">
        <f t="shared" si="22"/>
        <v>0</v>
      </c>
      <c r="I353" s="45">
        <f t="shared" si="23"/>
        <v>352199.44098299678</v>
      </c>
    </row>
    <row r="354" spans="2:9" x14ac:dyDescent="0.25">
      <c r="B354" s="42">
        <v>420394.73882557801</v>
      </c>
      <c r="C354" s="37" t="e">
        <v>#N/A</v>
      </c>
      <c r="D354" s="37" t="s">
        <v>93</v>
      </c>
      <c r="E354" s="33"/>
      <c r="F354" s="44">
        <f t="shared" si="20"/>
        <v>0</v>
      </c>
      <c r="G354" s="44">
        <f t="shared" si="21"/>
        <v>0</v>
      </c>
      <c r="H354" s="44">
        <f t="shared" si="22"/>
        <v>0</v>
      </c>
      <c r="I354" s="45">
        <f t="shared" si="23"/>
        <v>420394.73882557801</v>
      </c>
    </row>
    <row r="355" spans="2:9" x14ac:dyDescent="0.25">
      <c r="B355" s="42">
        <v>80.990700197361363</v>
      </c>
      <c r="C355" s="37" t="e">
        <v>#N/A</v>
      </c>
      <c r="D355" s="37" t="s">
        <v>93</v>
      </c>
      <c r="E355" s="33"/>
      <c r="F355" s="44">
        <f t="shared" si="20"/>
        <v>0</v>
      </c>
      <c r="G355" s="44">
        <f t="shared" si="21"/>
        <v>0</v>
      </c>
      <c r="H355" s="44">
        <f t="shared" si="22"/>
        <v>0</v>
      </c>
      <c r="I355" s="45">
        <f t="shared" si="23"/>
        <v>80.990700197361363</v>
      </c>
    </row>
    <row r="356" spans="2:9" x14ac:dyDescent="0.25">
      <c r="B356" s="42">
        <v>33.183208577696917</v>
      </c>
      <c r="C356" s="37" t="e">
        <v>#N/A</v>
      </c>
      <c r="D356" s="37" t="s">
        <v>93</v>
      </c>
      <c r="E356" s="33"/>
      <c r="F356" s="44">
        <f t="shared" si="20"/>
        <v>0</v>
      </c>
      <c r="G356" s="44">
        <f t="shared" si="21"/>
        <v>0</v>
      </c>
      <c r="H356" s="44">
        <f t="shared" si="22"/>
        <v>0</v>
      </c>
      <c r="I356" s="45">
        <f t="shared" si="23"/>
        <v>33.183208577696917</v>
      </c>
    </row>
    <row r="357" spans="2:9" x14ac:dyDescent="0.25">
      <c r="B357" s="42">
        <v>3192.6682752421507</v>
      </c>
      <c r="C357" s="37" t="e">
        <v>#N/A</v>
      </c>
      <c r="D357" s="37" t="s">
        <v>93</v>
      </c>
      <c r="E357" s="33"/>
      <c r="F357" s="44">
        <f t="shared" si="20"/>
        <v>0</v>
      </c>
      <c r="G357" s="44">
        <f t="shared" si="21"/>
        <v>0</v>
      </c>
      <c r="H357" s="44">
        <f t="shared" si="22"/>
        <v>0</v>
      </c>
      <c r="I357" s="45">
        <f t="shared" si="23"/>
        <v>3192.6682752421507</v>
      </c>
    </row>
    <row r="358" spans="2:9" x14ac:dyDescent="0.25">
      <c r="B358" s="42">
        <v>715.49358063954332</v>
      </c>
      <c r="C358" s="37" t="e">
        <v>#N/A</v>
      </c>
      <c r="D358" s="37" t="s">
        <v>93</v>
      </c>
      <c r="E358" s="33"/>
      <c r="F358" s="44">
        <f t="shared" si="20"/>
        <v>0</v>
      </c>
      <c r="G358" s="44">
        <f t="shared" si="21"/>
        <v>0</v>
      </c>
      <c r="H358" s="44">
        <f t="shared" si="22"/>
        <v>0</v>
      </c>
      <c r="I358" s="45">
        <f t="shared" si="23"/>
        <v>715.49358063954332</v>
      </c>
    </row>
    <row r="359" spans="2:9" x14ac:dyDescent="0.25">
      <c r="B359" s="42">
        <v>30211.554434658494</v>
      </c>
      <c r="C359" s="37" t="e">
        <v>#N/A</v>
      </c>
      <c r="D359" s="37" t="s">
        <v>93</v>
      </c>
      <c r="E359" s="33"/>
      <c r="F359" s="44">
        <f t="shared" si="20"/>
        <v>0</v>
      </c>
      <c r="G359" s="44">
        <f t="shared" si="21"/>
        <v>0</v>
      </c>
      <c r="H359" s="44">
        <f t="shared" si="22"/>
        <v>0</v>
      </c>
      <c r="I359" s="45">
        <f t="shared" si="23"/>
        <v>30211.554434658494</v>
      </c>
    </row>
    <row r="360" spans="2:9" x14ac:dyDescent="0.25">
      <c r="B360" s="42">
        <v>3614.04</v>
      </c>
      <c r="C360" s="37" t="e">
        <v>#N/A</v>
      </c>
      <c r="D360" s="37" t="s">
        <v>93</v>
      </c>
      <c r="E360" s="33"/>
      <c r="F360" s="44">
        <f t="shared" si="20"/>
        <v>0</v>
      </c>
      <c r="G360" s="44">
        <f t="shared" si="21"/>
        <v>0</v>
      </c>
      <c r="H360" s="44">
        <f t="shared" si="22"/>
        <v>0</v>
      </c>
      <c r="I360" s="45">
        <f t="shared" si="23"/>
        <v>3614.04</v>
      </c>
    </row>
    <row r="361" spans="2:9" x14ac:dyDescent="0.25">
      <c r="B361" s="42">
        <v>3614.04</v>
      </c>
      <c r="C361" s="37" t="e">
        <v>#N/A</v>
      </c>
      <c r="D361" s="37" t="s">
        <v>93</v>
      </c>
      <c r="E361" s="33"/>
      <c r="F361" s="44">
        <f t="shared" si="20"/>
        <v>0</v>
      </c>
      <c r="G361" s="44">
        <f t="shared" si="21"/>
        <v>0</v>
      </c>
      <c r="H361" s="44">
        <f t="shared" si="22"/>
        <v>0</v>
      </c>
      <c r="I361" s="45">
        <f t="shared" si="23"/>
        <v>3614.04</v>
      </c>
    </row>
    <row r="362" spans="2:9" x14ac:dyDescent="0.25">
      <c r="B362" s="42">
        <v>33.183208577696917</v>
      </c>
      <c r="C362" s="37" t="e">
        <v>#N/A</v>
      </c>
      <c r="D362" s="37" t="s">
        <v>93</v>
      </c>
      <c r="E362" s="33"/>
      <c r="F362" s="44">
        <f t="shared" si="20"/>
        <v>0</v>
      </c>
      <c r="G362" s="44">
        <f t="shared" si="21"/>
        <v>0</v>
      </c>
      <c r="H362" s="44">
        <f t="shared" si="22"/>
        <v>0</v>
      </c>
      <c r="I362" s="45">
        <f t="shared" si="23"/>
        <v>33.183208577696917</v>
      </c>
    </row>
    <row r="363" spans="2:9" x14ac:dyDescent="0.25">
      <c r="B363" s="42">
        <v>821.08924601288618</v>
      </c>
      <c r="C363" s="37" t="e">
        <v>#N/A</v>
      </c>
      <c r="D363" s="37" t="s">
        <v>93</v>
      </c>
      <c r="E363" s="33"/>
      <c r="F363" s="44">
        <f t="shared" si="20"/>
        <v>0</v>
      </c>
      <c r="G363" s="44">
        <f t="shared" si="21"/>
        <v>0</v>
      </c>
      <c r="H363" s="44">
        <f t="shared" si="22"/>
        <v>0</v>
      </c>
      <c r="I363" s="45">
        <f t="shared" si="23"/>
        <v>821.08924601288618</v>
      </c>
    </row>
    <row r="364" spans="2:9" x14ac:dyDescent="0.25">
      <c r="B364" s="42">
        <v>1384129.3371226876</v>
      </c>
      <c r="C364" s="37" t="e">
        <v>#N/A</v>
      </c>
      <c r="D364" s="37" t="s">
        <v>93</v>
      </c>
      <c r="E364" s="33"/>
      <c r="F364" s="44">
        <f t="shared" si="20"/>
        <v>0</v>
      </c>
      <c r="G364" s="44">
        <f t="shared" si="21"/>
        <v>0</v>
      </c>
      <c r="H364" s="44">
        <f t="shared" si="22"/>
        <v>0</v>
      </c>
      <c r="I364" s="45">
        <f t="shared" si="23"/>
        <v>1384129.3371226876</v>
      </c>
    </row>
    <row r="365" spans="2:9" x14ac:dyDescent="0.25">
      <c r="B365" s="42">
        <v>622369.49616240966</v>
      </c>
      <c r="C365" s="37" t="e">
        <v>#N/A</v>
      </c>
      <c r="D365" s="37" t="s">
        <v>93</v>
      </c>
      <c r="E365" s="33"/>
      <c r="F365" s="44">
        <f t="shared" si="20"/>
        <v>0</v>
      </c>
      <c r="G365" s="44">
        <f t="shared" si="21"/>
        <v>0</v>
      </c>
      <c r="H365" s="44">
        <f t="shared" si="22"/>
        <v>0</v>
      </c>
      <c r="I365" s="45">
        <f t="shared" si="23"/>
        <v>622369.49616240966</v>
      </c>
    </row>
    <row r="366" spans="2:9" x14ac:dyDescent="0.25">
      <c r="B366" s="42">
        <v>931657.56163556047</v>
      </c>
      <c r="C366" s="37" t="e">
        <v>#N/A</v>
      </c>
      <c r="D366" s="37" t="s">
        <v>93</v>
      </c>
      <c r="E366" s="33"/>
      <c r="F366" s="44">
        <f t="shared" si="20"/>
        <v>0</v>
      </c>
      <c r="G366" s="44">
        <f t="shared" si="21"/>
        <v>0</v>
      </c>
      <c r="H366" s="44">
        <f t="shared" si="22"/>
        <v>0</v>
      </c>
      <c r="I366" s="45">
        <f t="shared" si="23"/>
        <v>931657.56163556047</v>
      </c>
    </row>
    <row r="367" spans="2:9" x14ac:dyDescent="0.25">
      <c r="B367" s="42">
        <v>912.03472351011646</v>
      </c>
      <c r="C367" s="37" t="e">
        <v>#N/A</v>
      </c>
      <c r="D367" s="37" t="s">
        <v>93</v>
      </c>
      <c r="E367" s="33"/>
      <c r="F367" s="44">
        <f t="shared" si="20"/>
        <v>0</v>
      </c>
      <c r="G367" s="44">
        <f t="shared" si="21"/>
        <v>0</v>
      </c>
      <c r="H367" s="44">
        <f t="shared" si="22"/>
        <v>0</v>
      </c>
      <c r="I367" s="45">
        <f t="shared" si="23"/>
        <v>912.03472351011646</v>
      </c>
    </row>
    <row r="368" spans="2:9" x14ac:dyDescent="0.25">
      <c r="B368" s="42">
        <v>986097.94560153666</v>
      </c>
      <c r="C368" s="37" t="e">
        <v>#N/A</v>
      </c>
      <c r="D368" s="37" t="s">
        <v>93</v>
      </c>
      <c r="E368" s="33"/>
      <c r="F368" s="44">
        <f t="shared" si="20"/>
        <v>0</v>
      </c>
      <c r="G368" s="44">
        <f t="shared" si="21"/>
        <v>0</v>
      </c>
      <c r="H368" s="44">
        <f t="shared" si="22"/>
        <v>0</v>
      </c>
      <c r="I368" s="45">
        <f t="shared" si="23"/>
        <v>986097.94560153666</v>
      </c>
    </row>
    <row r="369" spans="2:9" x14ac:dyDescent="0.25">
      <c r="B369" s="42">
        <v>1957656.0946330894</v>
      </c>
      <c r="C369" s="37" t="e">
        <v>#N/A</v>
      </c>
      <c r="D369" s="37" t="s">
        <v>93</v>
      </c>
      <c r="E369" s="33"/>
      <c r="F369" s="44">
        <f t="shared" si="20"/>
        <v>0</v>
      </c>
      <c r="G369" s="44">
        <f t="shared" si="21"/>
        <v>0</v>
      </c>
      <c r="H369" s="44">
        <f t="shared" si="22"/>
        <v>0</v>
      </c>
      <c r="I369" s="45">
        <f t="shared" si="23"/>
        <v>1957656.0946330894</v>
      </c>
    </row>
    <row r="370" spans="2:9" x14ac:dyDescent="0.25">
      <c r="B370" s="42">
        <v>888971.19308801077</v>
      </c>
      <c r="C370" s="37" t="e">
        <v>#N/A</v>
      </c>
      <c r="D370" s="37" t="s">
        <v>93</v>
      </c>
      <c r="E370" s="33"/>
      <c r="F370" s="44">
        <f t="shared" si="20"/>
        <v>0</v>
      </c>
      <c r="G370" s="44">
        <f t="shared" si="21"/>
        <v>0</v>
      </c>
      <c r="H370" s="44">
        <f t="shared" si="22"/>
        <v>0</v>
      </c>
      <c r="I370" s="45">
        <f t="shared" si="23"/>
        <v>888971.19308801077</v>
      </c>
    </row>
    <row r="371" spans="2:9" x14ac:dyDescent="0.25">
      <c r="B371" s="42">
        <v>1646073.1268450648</v>
      </c>
      <c r="C371" s="37" t="e">
        <v>#N/A</v>
      </c>
      <c r="D371" s="37" t="s">
        <v>93</v>
      </c>
      <c r="E371" s="33"/>
      <c r="F371" s="44">
        <f t="shared" si="20"/>
        <v>0</v>
      </c>
      <c r="G371" s="44">
        <f t="shared" si="21"/>
        <v>0</v>
      </c>
      <c r="H371" s="44">
        <f t="shared" si="22"/>
        <v>0</v>
      </c>
      <c r="I371" s="45">
        <f t="shared" si="23"/>
        <v>1646073.1268450648</v>
      </c>
    </row>
    <row r="372" spans="2:9" x14ac:dyDescent="0.25">
      <c r="B372" s="42">
        <v>909010.5606938753</v>
      </c>
      <c r="C372" s="37" t="e">
        <v>#N/A</v>
      </c>
      <c r="D372" s="37" t="s">
        <v>93</v>
      </c>
      <c r="E372" s="33"/>
      <c r="F372" s="44">
        <f t="shared" si="20"/>
        <v>0</v>
      </c>
      <c r="G372" s="44">
        <f t="shared" si="21"/>
        <v>0</v>
      </c>
      <c r="H372" s="44">
        <f t="shared" si="22"/>
        <v>0</v>
      </c>
      <c r="I372" s="45">
        <f t="shared" si="23"/>
        <v>909010.5606938753</v>
      </c>
    </row>
    <row r="373" spans="2:9" x14ac:dyDescent="0.25">
      <c r="B373" s="42">
        <v>334315.77160274086</v>
      </c>
      <c r="C373" s="37" t="e">
        <v>#N/A</v>
      </c>
      <c r="D373" s="37" t="s">
        <v>93</v>
      </c>
      <c r="E373" s="33"/>
      <c r="F373" s="44">
        <f t="shared" si="20"/>
        <v>0</v>
      </c>
      <c r="G373" s="44">
        <f t="shared" si="21"/>
        <v>0</v>
      </c>
      <c r="H373" s="44">
        <f t="shared" si="22"/>
        <v>0</v>
      </c>
      <c r="I373" s="45">
        <f t="shared" si="23"/>
        <v>334315.77160274086</v>
      </c>
    </row>
    <row r="374" spans="2:9" x14ac:dyDescent="0.25">
      <c r="B374" s="42">
        <v>1252188.2295031322</v>
      </c>
      <c r="C374" s="37" t="e">
        <v>#N/A</v>
      </c>
      <c r="D374" s="37" t="s">
        <v>93</v>
      </c>
      <c r="E374" s="33"/>
      <c r="F374" s="44">
        <f t="shared" si="20"/>
        <v>0</v>
      </c>
      <c r="G374" s="44">
        <f t="shared" si="21"/>
        <v>0</v>
      </c>
      <c r="H374" s="44">
        <f t="shared" si="22"/>
        <v>0</v>
      </c>
      <c r="I374" s="45">
        <f t="shared" si="23"/>
        <v>1252188.2295031322</v>
      </c>
    </row>
    <row r="375" spans="2:9" x14ac:dyDescent="0.25">
      <c r="B375" s="42">
        <v>796041.29646813765</v>
      </c>
      <c r="C375" s="37" t="e">
        <v>#N/A</v>
      </c>
      <c r="D375" s="37" t="s">
        <v>93</v>
      </c>
      <c r="E375" s="33"/>
      <c r="F375" s="44">
        <f t="shared" si="20"/>
        <v>0</v>
      </c>
      <c r="G375" s="44">
        <f t="shared" si="21"/>
        <v>0</v>
      </c>
      <c r="H375" s="44">
        <f t="shared" si="22"/>
        <v>0</v>
      </c>
      <c r="I375" s="45">
        <f t="shared" si="23"/>
        <v>796041.29646813765</v>
      </c>
    </row>
    <row r="376" spans="2:9" x14ac:dyDescent="0.25">
      <c r="B376" s="42">
        <v>825575.14636329224</v>
      </c>
      <c r="C376" s="37" t="e">
        <v>#N/A</v>
      </c>
      <c r="D376" s="37" t="s">
        <v>93</v>
      </c>
      <c r="E376" s="33"/>
      <c r="F376" s="44">
        <f t="shared" si="20"/>
        <v>0</v>
      </c>
      <c r="G376" s="44">
        <f t="shared" si="21"/>
        <v>0</v>
      </c>
      <c r="H376" s="44">
        <f t="shared" si="22"/>
        <v>0</v>
      </c>
      <c r="I376" s="45">
        <f t="shared" si="23"/>
        <v>825575.14636329224</v>
      </c>
    </row>
    <row r="377" spans="2:9" x14ac:dyDescent="0.25">
      <c r="B377" s="42">
        <v>716117.59337292681</v>
      </c>
      <c r="C377" s="37" t="e">
        <v>#N/A</v>
      </c>
      <c r="D377" s="37" t="s">
        <v>93</v>
      </c>
      <c r="E377" s="33"/>
      <c r="F377" s="44">
        <f t="shared" si="20"/>
        <v>0</v>
      </c>
      <c r="G377" s="44">
        <f t="shared" si="21"/>
        <v>0</v>
      </c>
      <c r="H377" s="44">
        <f t="shared" si="22"/>
        <v>0</v>
      </c>
      <c r="I377" s="45">
        <f t="shared" si="23"/>
        <v>716117.59337292681</v>
      </c>
    </row>
    <row r="378" spans="2:9" x14ac:dyDescent="0.25">
      <c r="B378" s="42">
        <v>71126.149728237709</v>
      </c>
      <c r="C378" s="37" t="e">
        <v>#N/A</v>
      </c>
      <c r="D378" s="37" t="s">
        <v>93</v>
      </c>
      <c r="E378" s="33"/>
      <c r="F378" s="44">
        <f t="shared" si="20"/>
        <v>0</v>
      </c>
      <c r="G378" s="44">
        <f t="shared" si="21"/>
        <v>0</v>
      </c>
      <c r="H378" s="44">
        <f t="shared" si="22"/>
        <v>0</v>
      </c>
      <c r="I378" s="45">
        <f t="shared" si="23"/>
        <v>71126.149728237709</v>
      </c>
    </row>
    <row r="379" spans="2:9" x14ac:dyDescent="0.25">
      <c r="B379" s="42">
        <v>812473.23193900893</v>
      </c>
      <c r="C379" s="37" t="e">
        <v>#N/A</v>
      </c>
      <c r="D379" s="37" t="s">
        <v>93</v>
      </c>
      <c r="E379" s="33"/>
      <c r="F379" s="44">
        <f t="shared" si="20"/>
        <v>0</v>
      </c>
      <c r="G379" s="44">
        <f t="shared" si="21"/>
        <v>0</v>
      </c>
      <c r="H379" s="44">
        <f t="shared" si="22"/>
        <v>0</v>
      </c>
      <c r="I379" s="45">
        <f t="shared" si="23"/>
        <v>812473.23193900893</v>
      </c>
    </row>
    <row r="380" spans="2:9" x14ac:dyDescent="0.25">
      <c r="B380" s="42">
        <v>328638.82639640529</v>
      </c>
      <c r="C380" s="37" t="e">
        <v>#N/A</v>
      </c>
      <c r="D380" s="37" t="s">
        <v>93</v>
      </c>
      <c r="E380" s="33"/>
      <c r="F380" s="44">
        <f t="shared" si="20"/>
        <v>0</v>
      </c>
      <c r="G380" s="44">
        <f t="shared" si="21"/>
        <v>0</v>
      </c>
      <c r="H380" s="44">
        <f t="shared" si="22"/>
        <v>0</v>
      </c>
      <c r="I380" s="45">
        <f t="shared" si="23"/>
        <v>328638.82639640529</v>
      </c>
    </row>
    <row r="381" spans="2:9" x14ac:dyDescent="0.25">
      <c r="B381" s="42">
        <v>46719.741274060572</v>
      </c>
      <c r="C381" s="37" t="e">
        <v>#N/A</v>
      </c>
      <c r="D381" s="37" t="s">
        <v>93</v>
      </c>
      <c r="E381" s="33"/>
      <c r="F381" s="44">
        <f t="shared" si="20"/>
        <v>0</v>
      </c>
      <c r="G381" s="44">
        <f t="shared" si="21"/>
        <v>0</v>
      </c>
      <c r="H381" s="44">
        <f t="shared" si="22"/>
        <v>0</v>
      </c>
      <c r="I381" s="45">
        <f t="shared" si="23"/>
        <v>46719.741274060572</v>
      </c>
    </row>
    <row r="382" spans="2:9" x14ac:dyDescent="0.25">
      <c r="B382" s="42">
        <v>158210.09944874034</v>
      </c>
      <c r="C382" s="37" t="e">
        <v>#N/A</v>
      </c>
      <c r="D382" s="37" t="s">
        <v>93</v>
      </c>
      <c r="E382" s="33"/>
      <c r="F382" s="44">
        <f t="shared" si="20"/>
        <v>0</v>
      </c>
      <c r="G382" s="44">
        <f t="shared" si="21"/>
        <v>0</v>
      </c>
      <c r="H382" s="44">
        <f t="shared" si="22"/>
        <v>0</v>
      </c>
      <c r="I382" s="45">
        <f t="shared" si="23"/>
        <v>158210.09944874034</v>
      </c>
    </row>
    <row r="383" spans="2:9" x14ac:dyDescent="0.25">
      <c r="B383" s="42">
        <v>4367441.1853366913</v>
      </c>
      <c r="C383" s="37" t="e">
        <v>#N/A</v>
      </c>
      <c r="D383" s="37" t="s">
        <v>93</v>
      </c>
      <c r="E383" s="33"/>
      <c r="F383" s="44">
        <f t="shared" si="20"/>
        <v>0</v>
      </c>
      <c r="G383" s="44">
        <f t="shared" si="21"/>
        <v>0</v>
      </c>
      <c r="H383" s="44">
        <f t="shared" si="22"/>
        <v>0</v>
      </c>
      <c r="I383" s="45">
        <f t="shared" si="23"/>
        <v>4367441.1853366913</v>
      </c>
    </row>
    <row r="384" spans="2:9" x14ac:dyDescent="0.25">
      <c r="B384" s="42">
        <v>93439.054765701439</v>
      </c>
      <c r="C384" s="37" t="e">
        <v>#N/A</v>
      </c>
      <c r="D384" s="37" t="s">
        <v>93</v>
      </c>
      <c r="E384" s="33"/>
      <c r="F384" s="44">
        <f t="shared" si="20"/>
        <v>0</v>
      </c>
      <c r="G384" s="44">
        <f t="shared" si="21"/>
        <v>0</v>
      </c>
      <c r="H384" s="44">
        <f t="shared" si="22"/>
        <v>0</v>
      </c>
      <c r="I384" s="45">
        <f t="shared" si="23"/>
        <v>93439.054765701439</v>
      </c>
    </row>
    <row r="385" spans="2:9" x14ac:dyDescent="0.25">
      <c r="B385" s="42">
        <v>712880.68834112573</v>
      </c>
      <c r="C385" s="37" t="e">
        <v>#N/A</v>
      </c>
      <c r="D385" s="37" t="s">
        <v>93</v>
      </c>
      <c r="E385" s="33"/>
      <c r="F385" s="44">
        <f t="shared" si="20"/>
        <v>0</v>
      </c>
      <c r="G385" s="44">
        <f t="shared" si="21"/>
        <v>0</v>
      </c>
      <c r="H385" s="44">
        <f t="shared" si="22"/>
        <v>0</v>
      </c>
      <c r="I385" s="45">
        <f t="shared" si="23"/>
        <v>712880.68834112573</v>
      </c>
    </row>
    <row r="386" spans="2:9" x14ac:dyDescent="0.25">
      <c r="B386" s="42">
        <v>1085222.5828042459</v>
      </c>
      <c r="C386" s="37" t="e">
        <v>#N/A</v>
      </c>
      <c r="D386" s="37" t="s">
        <v>93</v>
      </c>
      <c r="E386" s="33"/>
      <c r="F386" s="44">
        <f t="shared" si="20"/>
        <v>0</v>
      </c>
      <c r="G386" s="44">
        <f t="shared" si="21"/>
        <v>0</v>
      </c>
      <c r="H386" s="44">
        <f t="shared" si="22"/>
        <v>0</v>
      </c>
      <c r="I386" s="45">
        <f t="shared" si="23"/>
        <v>1085222.5828042459</v>
      </c>
    </row>
    <row r="387" spans="2:9" x14ac:dyDescent="0.25">
      <c r="B387" s="42">
        <v>533147.99345170904</v>
      </c>
      <c r="C387" s="37" t="e">
        <v>#N/A</v>
      </c>
      <c r="D387" s="37" t="s">
        <v>93</v>
      </c>
      <c r="E387" s="33"/>
      <c r="F387" s="44">
        <f t="shared" si="20"/>
        <v>0</v>
      </c>
      <c r="G387" s="44">
        <f t="shared" si="21"/>
        <v>0</v>
      </c>
      <c r="H387" s="44">
        <f t="shared" si="22"/>
        <v>0</v>
      </c>
      <c r="I387" s="45">
        <f t="shared" si="23"/>
        <v>533147.99345170904</v>
      </c>
    </row>
    <row r="388" spans="2:9" x14ac:dyDescent="0.25">
      <c r="B388" s="42">
        <v>274314.41088297521</v>
      </c>
      <c r="C388" s="37" t="e">
        <v>#N/A</v>
      </c>
      <c r="D388" s="37" t="s">
        <v>93</v>
      </c>
      <c r="E388" s="33"/>
      <c r="F388" s="44">
        <f t="shared" si="20"/>
        <v>0</v>
      </c>
      <c r="G388" s="44">
        <f t="shared" si="21"/>
        <v>0</v>
      </c>
      <c r="H388" s="44">
        <f t="shared" si="22"/>
        <v>0</v>
      </c>
      <c r="I388" s="45">
        <f t="shared" si="23"/>
        <v>274314.41088297521</v>
      </c>
    </row>
    <row r="389" spans="2:9" x14ac:dyDescent="0.25">
      <c r="B389" s="42">
        <v>2789484.9637192837</v>
      </c>
      <c r="C389" s="37" t="e">
        <v>#N/A</v>
      </c>
      <c r="D389" s="37" t="s">
        <v>93</v>
      </c>
      <c r="E389" s="33"/>
      <c r="F389" s="44">
        <f t="shared" si="20"/>
        <v>0</v>
      </c>
      <c r="G389" s="44">
        <f t="shared" si="21"/>
        <v>0</v>
      </c>
      <c r="H389" s="44">
        <f t="shared" si="22"/>
        <v>0</v>
      </c>
      <c r="I389" s="45">
        <f t="shared" si="23"/>
        <v>2789484.9637192837</v>
      </c>
    </row>
    <row r="390" spans="2:9" x14ac:dyDescent="0.25">
      <c r="B390" s="42">
        <v>217979.17652248492</v>
      </c>
      <c r="C390" s="37" t="e">
        <v>#N/A</v>
      </c>
      <c r="D390" s="37" t="s">
        <v>93</v>
      </c>
      <c r="E390" s="33"/>
      <c r="F390" s="44">
        <f t="shared" si="20"/>
        <v>0</v>
      </c>
      <c r="G390" s="44">
        <f t="shared" si="21"/>
        <v>0</v>
      </c>
      <c r="H390" s="44">
        <f t="shared" si="22"/>
        <v>0</v>
      </c>
      <c r="I390" s="45">
        <f t="shared" si="23"/>
        <v>217979.17652248492</v>
      </c>
    </row>
    <row r="391" spans="2:9" x14ac:dyDescent="0.25">
      <c r="B391" s="42">
        <v>391945.00558485452</v>
      </c>
      <c r="C391" s="37" t="e">
        <v>#N/A</v>
      </c>
      <c r="D391" s="37" t="s">
        <v>93</v>
      </c>
      <c r="E391" s="33"/>
      <c r="F391" s="44">
        <f t="shared" si="20"/>
        <v>0</v>
      </c>
      <c r="G391" s="44">
        <f t="shared" si="21"/>
        <v>0</v>
      </c>
      <c r="H391" s="44">
        <f t="shared" si="22"/>
        <v>0</v>
      </c>
      <c r="I391" s="45">
        <f t="shared" si="23"/>
        <v>391945.00558485452</v>
      </c>
    </row>
    <row r="392" spans="2:9" x14ac:dyDescent="0.25">
      <c r="B392" s="42">
        <v>351737.84040169854</v>
      </c>
      <c r="C392" s="37" t="e">
        <v>#N/A</v>
      </c>
      <c r="D392" s="37" t="s">
        <v>93</v>
      </c>
      <c r="E392" s="33"/>
      <c r="F392" s="44">
        <f t="shared" ref="F392:F455" si="24">IFERROR(IF(D392="y",0,IF(C392&gt;=BulkLineLimit,B392,0)),0)</f>
        <v>0</v>
      </c>
      <c r="G392" s="44">
        <f t="shared" ref="G392:G455" si="25">IFERROR(IF(D392="y",0,IF(AND(C392&lt;BulkLineLimit,C392&gt;=RegionalLineLimit),B392,0)),0)</f>
        <v>0</v>
      </c>
      <c r="H392" s="44">
        <f t="shared" ref="H392:H455" si="26">IFERROR(IF(D392="y",0,IF(C392&lt;RegionalLineLimit,B392,0)),0)+IFERROR(IF(D392="y",B392,0),0)</f>
        <v>0</v>
      </c>
      <c r="I392" s="45">
        <f t="shared" ref="I392:I455" si="27">B392-SUM(F392:H392)</f>
        <v>351737.84040169854</v>
      </c>
    </row>
    <row r="393" spans="2:9" x14ac:dyDescent="0.25">
      <c r="B393" s="42">
        <v>460590.30993858096</v>
      </c>
      <c r="C393" s="37" t="e">
        <v>#N/A</v>
      </c>
      <c r="D393" s="37" t="s">
        <v>93</v>
      </c>
      <c r="E393" s="33"/>
      <c r="F393" s="44">
        <f t="shared" si="24"/>
        <v>0</v>
      </c>
      <c r="G393" s="44">
        <f t="shared" si="25"/>
        <v>0</v>
      </c>
      <c r="H393" s="44">
        <f t="shared" si="26"/>
        <v>0</v>
      </c>
      <c r="I393" s="45">
        <f t="shared" si="27"/>
        <v>460590.30993858096</v>
      </c>
    </row>
    <row r="394" spans="2:9" x14ac:dyDescent="0.25">
      <c r="B394" s="42">
        <v>1572256.3483824506</v>
      </c>
      <c r="C394" s="37" t="e">
        <v>#N/A</v>
      </c>
      <c r="D394" s="37" t="s">
        <v>93</v>
      </c>
      <c r="E394" s="33"/>
      <c r="F394" s="44">
        <f t="shared" si="24"/>
        <v>0</v>
      </c>
      <c r="G394" s="44">
        <f t="shared" si="25"/>
        <v>0</v>
      </c>
      <c r="H394" s="44">
        <f t="shared" si="26"/>
        <v>0</v>
      </c>
      <c r="I394" s="45">
        <f t="shared" si="27"/>
        <v>1572256.3483824506</v>
      </c>
    </row>
    <row r="395" spans="2:9" x14ac:dyDescent="0.25">
      <c r="B395" s="42">
        <v>838382.2995608506</v>
      </c>
      <c r="C395" s="37" t="e">
        <v>#N/A</v>
      </c>
      <c r="D395" s="37" t="s">
        <v>93</v>
      </c>
      <c r="E395" s="33"/>
      <c r="F395" s="44">
        <f t="shared" si="24"/>
        <v>0</v>
      </c>
      <c r="G395" s="44">
        <f t="shared" si="25"/>
        <v>0</v>
      </c>
      <c r="H395" s="44">
        <f t="shared" si="26"/>
        <v>0</v>
      </c>
      <c r="I395" s="45">
        <f t="shared" si="27"/>
        <v>838382.2995608506</v>
      </c>
    </row>
    <row r="396" spans="2:9" x14ac:dyDescent="0.25">
      <c r="B396" s="42">
        <v>1606615.9321180277</v>
      </c>
      <c r="C396" s="37" t="e">
        <v>#N/A</v>
      </c>
      <c r="D396" s="37" t="s">
        <v>93</v>
      </c>
      <c r="E396" s="33"/>
      <c r="F396" s="44">
        <f t="shared" si="24"/>
        <v>0</v>
      </c>
      <c r="G396" s="44">
        <f t="shared" si="25"/>
        <v>0</v>
      </c>
      <c r="H396" s="44">
        <f t="shared" si="26"/>
        <v>0</v>
      </c>
      <c r="I396" s="45">
        <f t="shared" si="27"/>
        <v>1606615.9321180277</v>
      </c>
    </row>
    <row r="397" spans="2:9" x14ac:dyDescent="0.25">
      <c r="B397" s="42">
        <v>13619.751275239178</v>
      </c>
      <c r="C397" s="37" t="e">
        <v>#N/A</v>
      </c>
      <c r="D397" s="37" t="s">
        <v>93</v>
      </c>
      <c r="E397" s="33"/>
      <c r="F397" s="44">
        <f t="shared" si="24"/>
        <v>0</v>
      </c>
      <c r="G397" s="44">
        <f t="shared" si="25"/>
        <v>0</v>
      </c>
      <c r="H397" s="44">
        <f t="shared" si="26"/>
        <v>0</v>
      </c>
      <c r="I397" s="45">
        <f t="shared" si="27"/>
        <v>13619.751275239178</v>
      </c>
    </row>
    <row r="398" spans="2:9" x14ac:dyDescent="0.25">
      <c r="B398" s="42">
        <v>1260.9257602069374</v>
      </c>
      <c r="C398" s="37" t="e">
        <v>#N/A</v>
      </c>
      <c r="D398" s="37" t="s">
        <v>93</v>
      </c>
      <c r="E398" s="33"/>
      <c r="F398" s="44">
        <f t="shared" si="24"/>
        <v>0</v>
      </c>
      <c r="G398" s="44">
        <f t="shared" si="25"/>
        <v>0</v>
      </c>
      <c r="H398" s="44">
        <f t="shared" si="26"/>
        <v>0</v>
      </c>
      <c r="I398" s="45">
        <f t="shared" si="27"/>
        <v>1260.9257602069374</v>
      </c>
    </row>
    <row r="399" spans="2:9" x14ac:dyDescent="0.25">
      <c r="B399" s="42">
        <v>1311928.2450101385</v>
      </c>
      <c r="C399" s="37" t="e">
        <v>#N/A</v>
      </c>
      <c r="D399" s="37" t="s">
        <v>93</v>
      </c>
      <c r="E399" s="33"/>
      <c r="F399" s="44">
        <f t="shared" si="24"/>
        <v>0</v>
      </c>
      <c r="G399" s="44">
        <f t="shared" si="25"/>
        <v>0</v>
      </c>
      <c r="H399" s="44">
        <f t="shared" si="26"/>
        <v>0</v>
      </c>
      <c r="I399" s="45">
        <f t="shared" si="27"/>
        <v>1311928.2450101385</v>
      </c>
    </row>
    <row r="400" spans="2:9" x14ac:dyDescent="0.25">
      <c r="B400" s="42">
        <v>466148.02518332121</v>
      </c>
      <c r="C400" s="37" t="e">
        <v>#N/A</v>
      </c>
      <c r="D400" s="37" t="s">
        <v>93</v>
      </c>
      <c r="E400" s="33"/>
      <c r="F400" s="44">
        <f t="shared" si="24"/>
        <v>0</v>
      </c>
      <c r="G400" s="44">
        <f t="shared" si="25"/>
        <v>0</v>
      </c>
      <c r="H400" s="44">
        <f t="shared" si="26"/>
        <v>0</v>
      </c>
      <c r="I400" s="45">
        <f t="shared" si="27"/>
        <v>466148.02518332121</v>
      </c>
    </row>
    <row r="401" spans="2:9" x14ac:dyDescent="0.25">
      <c r="B401" s="42">
        <v>1248745.0193850021</v>
      </c>
      <c r="C401" s="37" t="e">
        <v>#N/A</v>
      </c>
      <c r="D401" s="37" t="s">
        <v>93</v>
      </c>
      <c r="E401" s="33"/>
      <c r="F401" s="44">
        <f t="shared" si="24"/>
        <v>0</v>
      </c>
      <c r="G401" s="44">
        <f t="shared" si="25"/>
        <v>0</v>
      </c>
      <c r="H401" s="44">
        <f t="shared" si="26"/>
        <v>0</v>
      </c>
      <c r="I401" s="45">
        <f t="shared" si="27"/>
        <v>1248745.0193850021</v>
      </c>
    </row>
    <row r="402" spans="2:9" x14ac:dyDescent="0.25">
      <c r="B402" s="42">
        <v>511.06326572587568</v>
      </c>
      <c r="C402" s="37" t="e">
        <v>#N/A</v>
      </c>
      <c r="D402" s="37" t="s">
        <v>93</v>
      </c>
      <c r="E402" s="33"/>
      <c r="F402" s="44">
        <f t="shared" si="24"/>
        <v>0</v>
      </c>
      <c r="G402" s="44">
        <f t="shared" si="25"/>
        <v>0</v>
      </c>
      <c r="H402" s="44">
        <f t="shared" si="26"/>
        <v>0</v>
      </c>
      <c r="I402" s="45">
        <f t="shared" si="27"/>
        <v>511.06326572587568</v>
      </c>
    </row>
    <row r="403" spans="2:9" x14ac:dyDescent="0.25">
      <c r="B403" s="42">
        <v>309.75932591335618</v>
      </c>
      <c r="C403" s="37" t="e">
        <v>#N/A</v>
      </c>
      <c r="D403" s="37" t="s">
        <v>93</v>
      </c>
      <c r="E403" s="33"/>
      <c r="F403" s="44">
        <f t="shared" si="24"/>
        <v>0</v>
      </c>
      <c r="G403" s="44">
        <f t="shared" si="25"/>
        <v>0</v>
      </c>
      <c r="H403" s="44">
        <f t="shared" si="26"/>
        <v>0</v>
      </c>
      <c r="I403" s="45">
        <f t="shared" si="27"/>
        <v>309.75932591335618</v>
      </c>
    </row>
    <row r="404" spans="2:9" x14ac:dyDescent="0.25">
      <c r="B404" s="42">
        <v>1301032.1371509512</v>
      </c>
      <c r="C404" s="37" t="e">
        <v>#N/A</v>
      </c>
      <c r="D404" s="37" t="s">
        <v>93</v>
      </c>
      <c r="E404" s="33"/>
      <c r="F404" s="44">
        <f t="shared" si="24"/>
        <v>0</v>
      </c>
      <c r="G404" s="44">
        <f t="shared" si="25"/>
        <v>0</v>
      </c>
      <c r="H404" s="44">
        <f t="shared" si="26"/>
        <v>0</v>
      </c>
      <c r="I404" s="45">
        <f t="shared" si="27"/>
        <v>1301032.1371509512</v>
      </c>
    </row>
    <row r="405" spans="2:9" x14ac:dyDescent="0.25">
      <c r="B405" s="42">
        <v>2196901.8779556067</v>
      </c>
      <c r="C405" s="37" t="e">
        <v>#N/A</v>
      </c>
      <c r="D405" s="37" t="s">
        <v>93</v>
      </c>
      <c r="E405" s="33"/>
      <c r="F405" s="44">
        <f t="shared" si="24"/>
        <v>0</v>
      </c>
      <c r="G405" s="44">
        <f t="shared" si="25"/>
        <v>0</v>
      </c>
      <c r="H405" s="44">
        <f t="shared" si="26"/>
        <v>0</v>
      </c>
      <c r="I405" s="45">
        <f t="shared" si="27"/>
        <v>2196901.8779556067</v>
      </c>
    </row>
    <row r="406" spans="2:9" x14ac:dyDescent="0.25">
      <c r="B406" s="42">
        <v>193080.18178103154</v>
      </c>
      <c r="C406" s="37" t="e">
        <v>#N/A</v>
      </c>
      <c r="D406" s="37" t="s">
        <v>93</v>
      </c>
      <c r="E406" s="33"/>
      <c r="F406" s="44">
        <f t="shared" si="24"/>
        <v>0</v>
      </c>
      <c r="G406" s="44">
        <f t="shared" si="25"/>
        <v>0</v>
      </c>
      <c r="H406" s="44">
        <f t="shared" si="26"/>
        <v>0</v>
      </c>
      <c r="I406" s="45">
        <f t="shared" si="27"/>
        <v>193080.18178103154</v>
      </c>
    </row>
    <row r="407" spans="2:9" x14ac:dyDescent="0.25">
      <c r="B407" s="42">
        <v>89741.608117371012</v>
      </c>
      <c r="C407" s="37" t="e">
        <v>#N/A</v>
      </c>
      <c r="D407" s="37" t="s">
        <v>93</v>
      </c>
      <c r="E407" s="33"/>
      <c r="F407" s="44">
        <f t="shared" si="24"/>
        <v>0</v>
      </c>
      <c r="G407" s="44">
        <f t="shared" si="25"/>
        <v>0</v>
      </c>
      <c r="H407" s="44">
        <f t="shared" si="26"/>
        <v>0</v>
      </c>
      <c r="I407" s="45">
        <f t="shared" si="27"/>
        <v>89741.608117371012</v>
      </c>
    </row>
    <row r="408" spans="2:9" x14ac:dyDescent="0.25">
      <c r="B408" s="42">
        <v>489693.60442755307</v>
      </c>
      <c r="C408" s="37" t="e">
        <v>#N/A</v>
      </c>
      <c r="D408" s="37" t="s">
        <v>93</v>
      </c>
      <c r="E408" s="33"/>
      <c r="F408" s="44">
        <f t="shared" si="24"/>
        <v>0</v>
      </c>
      <c r="G408" s="44">
        <f t="shared" si="25"/>
        <v>0</v>
      </c>
      <c r="H408" s="44">
        <f t="shared" si="26"/>
        <v>0</v>
      </c>
      <c r="I408" s="45">
        <f t="shared" si="27"/>
        <v>489693.60442755307</v>
      </c>
    </row>
    <row r="409" spans="2:9" x14ac:dyDescent="0.25">
      <c r="B409" s="42">
        <v>237193.22997297553</v>
      </c>
      <c r="C409" s="37" t="e">
        <v>#N/A</v>
      </c>
      <c r="D409" s="37" t="s">
        <v>93</v>
      </c>
      <c r="E409" s="33"/>
      <c r="F409" s="44">
        <f t="shared" si="24"/>
        <v>0</v>
      </c>
      <c r="G409" s="44">
        <f t="shared" si="25"/>
        <v>0</v>
      </c>
      <c r="H409" s="44">
        <f t="shared" si="26"/>
        <v>0</v>
      </c>
      <c r="I409" s="45">
        <f t="shared" si="27"/>
        <v>237193.22997297553</v>
      </c>
    </row>
    <row r="410" spans="2:9" x14ac:dyDescent="0.25">
      <c r="B410" s="42">
        <v>676862.98186031159</v>
      </c>
      <c r="C410" s="37" t="e">
        <v>#N/A</v>
      </c>
      <c r="D410" s="37" t="s">
        <v>93</v>
      </c>
      <c r="E410" s="33"/>
      <c r="F410" s="44">
        <f t="shared" si="24"/>
        <v>0</v>
      </c>
      <c r="G410" s="44">
        <f t="shared" si="25"/>
        <v>0</v>
      </c>
      <c r="H410" s="44">
        <f t="shared" si="26"/>
        <v>0</v>
      </c>
      <c r="I410" s="45">
        <f t="shared" si="27"/>
        <v>676862.98186031159</v>
      </c>
    </row>
    <row r="411" spans="2:9" x14ac:dyDescent="0.25">
      <c r="B411" s="42">
        <v>257040.23983553244</v>
      </c>
      <c r="C411" s="37" t="e">
        <v>#N/A</v>
      </c>
      <c r="D411" s="37" t="s">
        <v>93</v>
      </c>
      <c r="E411" s="33"/>
      <c r="F411" s="44">
        <f t="shared" si="24"/>
        <v>0</v>
      </c>
      <c r="G411" s="44">
        <f t="shared" si="25"/>
        <v>0</v>
      </c>
      <c r="H411" s="44">
        <f t="shared" si="26"/>
        <v>0</v>
      </c>
      <c r="I411" s="45">
        <f t="shared" si="27"/>
        <v>257040.23983553244</v>
      </c>
    </row>
    <row r="412" spans="2:9" x14ac:dyDescent="0.25">
      <c r="B412" s="42">
        <v>220630.42243115295</v>
      </c>
      <c r="C412" s="37" t="e">
        <v>#N/A</v>
      </c>
      <c r="D412" s="37" t="s">
        <v>93</v>
      </c>
      <c r="E412" s="33"/>
      <c r="F412" s="44">
        <f t="shared" si="24"/>
        <v>0</v>
      </c>
      <c r="G412" s="44">
        <f t="shared" si="25"/>
        <v>0</v>
      </c>
      <c r="H412" s="44">
        <f t="shared" si="26"/>
        <v>0</v>
      </c>
      <c r="I412" s="45">
        <f t="shared" si="27"/>
        <v>220630.42243115295</v>
      </c>
    </row>
    <row r="413" spans="2:9" x14ac:dyDescent="0.25">
      <c r="B413" s="42">
        <v>237261.27339572003</v>
      </c>
      <c r="C413" s="37" t="e">
        <v>#N/A</v>
      </c>
      <c r="D413" s="37" t="s">
        <v>93</v>
      </c>
      <c r="E413" s="33"/>
      <c r="F413" s="44">
        <f t="shared" si="24"/>
        <v>0</v>
      </c>
      <c r="G413" s="44">
        <f t="shared" si="25"/>
        <v>0</v>
      </c>
      <c r="H413" s="44">
        <f t="shared" si="26"/>
        <v>0</v>
      </c>
      <c r="I413" s="45">
        <f t="shared" si="27"/>
        <v>237261.27339572003</v>
      </c>
    </row>
    <row r="414" spans="2:9" x14ac:dyDescent="0.25">
      <c r="B414" s="42">
        <v>366350.68169336871</v>
      </c>
      <c r="C414" s="37" t="e">
        <v>#N/A</v>
      </c>
      <c r="D414" s="37" t="s">
        <v>93</v>
      </c>
      <c r="E414" s="33"/>
      <c r="F414" s="44">
        <f t="shared" si="24"/>
        <v>0</v>
      </c>
      <c r="G414" s="44">
        <f t="shared" si="25"/>
        <v>0</v>
      </c>
      <c r="H414" s="44">
        <f t="shared" si="26"/>
        <v>0</v>
      </c>
      <c r="I414" s="45">
        <f t="shared" si="27"/>
        <v>366350.68169336871</v>
      </c>
    </row>
    <row r="415" spans="2:9" x14ac:dyDescent="0.25">
      <c r="B415" s="42">
        <v>512896.22210201592</v>
      </c>
      <c r="C415" s="37" t="e">
        <v>#N/A</v>
      </c>
      <c r="D415" s="37" t="s">
        <v>93</v>
      </c>
      <c r="E415" s="33"/>
      <c r="F415" s="44">
        <f t="shared" si="24"/>
        <v>0</v>
      </c>
      <c r="G415" s="44">
        <f t="shared" si="25"/>
        <v>0</v>
      </c>
      <c r="H415" s="44">
        <f t="shared" si="26"/>
        <v>0</v>
      </c>
      <c r="I415" s="45">
        <f t="shared" si="27"/>
        <v>512896.22210201592</v>
      </c>
    </row>
    <row r="416" spans="2:9" x14ac:dyDescent="0.25">
      <c r="B416" s="42">
        <v>171609.00048592515</v>
      </c>
      <c r="C416" s="37" t="e">
        <v>#N/A</v>
      </c>
      <c r="D416" s="37" t="s">
        <v>93</v>
      </c>
      <c r="E416" s="33"/>
      <c r="F416" s="44">
        <f t="shared" si="24"/>
        <v>0</v>
      </c>
      <c r="G416" s="44">
        <f t="shared" si="25"/>
        <v>0</v>
      </c>
      <c r="H416" s="44">
        <f t="shared" si="26"/>
        <v>0</v>
      </c>
      <c r="I416" s="45">
        <f t="shared" si="27"/>
        <v>171609.00048592515</v>
      </c>
    </row>
    <row r="417" spans="2:9" x14ac:dyDescent="0.25">
      <c r="B417" s="42">
        <v>163138.14387448996</v>
      </c>
      <c r="C417" s="37" t="e">
        <v>#N/A</v>
      </c>
      <c r="D417" s="37" t="s">
        <v>93</v>
      </c>
      <c r="E417" s="33"/>
      <c r="F417" s="44">
        <f t="shared" si="24"/>
        <v>0</v>
      </c>
      <c r="G417" s="44">
        <f t="shared" si="25"/>
        <v>0</v>
      </c>
      <c r="H417" s="44">
        <f t="shared" si="26"/>
        <v>0</v>
      </c>
      <c r="I417" s="45">
        <f t="shared" si="27"/>
        <v>163138.14387448996</v>
      </c>
    </row>
    <row r="418" spans="2:9" x14ac:dyDescent="0.25">
      <c r="B418" s="42">
        <v>1248123.0692722271</v>
      </c>
      <c r="C418" s="37" t="e">
        <v>#N/A</v>
      </c>
      <c r="D418" s="37" t="s">
        <v>93</v>
      </c>
      <c r="E418" s="33"/>
      <c r="F418" s="44">
        <f t="shared" si="24"/>
        <v>0</v>
      </c>
      <c r="G418" s="44">
        <f t="shared" si="25"/>
        <v>0</v>
      </c>
      <c r="H418" s="44">
        <f t="shared" si="26"/>
        <v>0</v>
      </c>
      <c r="I418" s="45">
        <f t="shared" si="27"/>
        <v>1248123.0692722271</v>
      </c>
    </row>
    <row r="419" spans="2:9" x14ac:dyDescent="0.25">
      <c r="B419" s="42">
        <v>1091125.8852830965</v>
      </c>
      <c r="C419" s="37" t="e">
        <v>#N/A</v>
      </c>
      <c r="D419" s="37" t="s">
        <v>93</v>
      </c>
      <c r="E419" s="33"/>
      <c r="F419" s="44">
        <f t="shared" si="24"/>
        <v>0</v>
      </c>
      <c r="G419" s="44">
        <f t="shared" si="25"/>
        <v>0</v>
      </c>
      <c r="H419" s="44">
        <f t="shared" si="26"/>
        <v>0</v>
      </c>
      <c r="I419" s="45">
        <f t="shared" si="27"/>
        <v>1091125.8852830965</v>
      </c>
    </row>
    <row r="420" spans="2:9" x14ac:dyDescent="0.25">
      <c r="B420" s="42">
        <v>89406.048285843004</v>
      </c>
      <c r="C420" s="37" t="e">
        <v>#N/A</v>
      </c>
      <c r="D420" s="37" t="s">
        <v>93</v>
      </c>
      <c r="E420" s="33"/>
      <c r="F420" s="44">
        <f t="shared" si="24"/>
        <v>0</v>
      </c>
      <c r="G420" s="44">
        <f t="shared" si="25"/>
        <v>0</v>
      </c>
      <c r="H420" s="44">
        <f t="shared" si="26"/>
        <v>0</v>
      </c>
      <c r="I420" s="45">
        <f t="shared" si="27"/>
        <v>89406.048285843004</v>
      </c>
    </row>
    <row r="421" spans="2:9" x14ac:dyDescent="0.25">
      <c r="B421" s="42">
        <v>563172.91561429121</v>
      </c>
      <c r="C421" s="37" t="e">
        <v>#N/A</v>
      </c>
      <c r="D421" s="37" t="s">
        <v>93</v>
      </c>
      <c r="E421" s="33"/>
      <c r="F421" s="44">
        <f t="shared" si="24"/>
        <v>0</v>
      </c>
      <c r="G421" s="44">
        <f t="shared" si="25"/>
        <v>0</v>
      </c>
      <c r="H421" s="44">
        <f t="shared" si="26"/>
        <v>0</v>
      </c>
      <c r="I421" s="45">
        <f t="shared" si="27"/>
        <v>563172.91561429121</v>
      </c>
    </row>
    <row r="422" spans="2:9" x14ac:dyDescent="0.25">
      <c r="B422" s="42">
        <v>349575.1282606906</v>
      </c>
      <c r="C422" s="37" t="e">
        <v>#N/A</v>
      </c>
      <c r="D422" s="37" t="s">
        <v>93</v>
      </c>
      <c r="E422" s="33"/>
      <c r="F422" s="44">
        <f t="shared" si="24"/>
        <v>0</v>
      </c>
      <c r="G422" s="44">
        <f t="shared" si="25"/>
        <v>0</v>
      </c>
      <c r="H422" s="44">
        <f t="shared" si="26"/>
        <v>0</v>
      </c>
      <c r="I422" s="45">
        <f t="shared" si="27"/>
        <v>349575.1282606906</v>
      </c>
    </row>
    <row r="423" spans="2:9" x14ac:dyDescent="0.25">
      <c r="B423" s="42">
        <v>712046.49322351604</v>
      </c>
      <c r="C423" s="37" t="e">
        <v>#N/A</v>
      </c>
      <c r="D423" s="37" t="s">
        <v>93</v>
      </c>
      <c r="E423" s="33"/>
      <c r="F423" s="44">
        <f t="shared" si="24"/>
        <v>0</v>
      </c>
      <c r="G423" s="44">
        <f t="shared" si="25"/>
        <v>0</v>
      </c>
      <c r="H423" s="44">
        <f t="shared" si="26"/>
        <v>0</v>
      </c>
      <c r="I423" s="45">
        <f t="shared" si="27"/>
        <v>712046.49322351604</v>
      </c>
    </row>
    <row r="424" spans="2:9" x14ac:dyDescent="0.25">
      <c r="B424" s="42">
        <v>319755.00057426014</v>
      </c>
      <c r="C424" s="37" t="e">
        <v>#N/A</v>
      </c>
      <c r="D424" s="37" t="s">
        <v>93</v>
      </c>
      <c r="E424" s="33"/>
      <c r="F424" s="44">
        <f t="shared" si="24"/>
        <v>0</v>
      </c>
      <c r="G424" s="44">
        <f t="shared" si="25"/>
        <v>0</v>
      </c>
      <c r="H424" s="44">
        <f t="shared" si="26"/>
        <v>0</v>
      </c>
      <c r="I424" s="45">
        <f t="shared" si="27"/>
        <v>319755.00057426014</v>
      </c>
    </row>
    <row r="425" spans="2:9" x14ac:dyDescent="0.25">
      <c r="B425" s="42">
        <v>808559.66097620281</v>
      </c>
      <c r="C425" s="37" t="e">
        <v>#N/A</v>
      </c>
      <c r="D425" s="37" t="s">
        <v>93</v>
      </c>
      <c r="E425" s="33"/>
      <c r="F425" s="44">
        <f t="shared" si="24"/>
        <v>0</v>
      </c>
      <c r="G425" s="44">
        <f t="shared" si="25"/>
        <v>0</v>
      </c>
      <c r="H425" s="44">
        <f t="shared" si="26"/>
        <v>0</v>
      </c>
      <c r="I425" s="45">
        <f t="shared" si="27"/>
        <v>808559.66097620281</v>
      </c>
    </row>
    <row r="426" spans="2:9" x14ac:dyDescent="0.25">
      <c r="B426" s="42">
        <v>831779.8845638131</v>
      </c>
      <c r="C426" s="37" t="e">
        <v>#N/A</v>
      </c>
      <c r="D426" s="37" t="s">
        <v>93</v>
      </c>
      <c r="E426" s="33"/>
      <c r="F426" s="44">
        <f t="shared" si="24"/>
        <v>0</v>
      </c>
      <c r="G426" s="44">
        <f t="shared" si="25"/>
        <v>0</v>
      </c>
      <c r="H426" s="44">
        <f t="shared" si="26"/>
        <v>0</v>
      </c>
      <c r="I426" s="45">
        <f t="shared" si="27"/>
        <v>831779.8845638131</v>
      </c>
    </row>
    <row r="427" spans="2:9" x14ac:dyDescent="0.25">
      <c r="B427" s="42">
        <v>74195.563448914443</v>
      </c>
      <c r="C427" s="37" t="e">
        <v>#N/A</v>
      </c>
      <c r="D427" s="37" t="s">
        <v>93</v>
      </c>
      <c r="E427" s="33"/>
      <c r="F427" s="44">
        <f t="shared" si="24"/>
        <v>0</v>
      </c>
      <c r="G427" s="44">
        <f t="shared" si="25"/>
        <v>0</v>
      </c>
      <c r="H427" s="44">
        <f t="shared" si="26"/>
        <v>0</v>
      </c>
      <c r="I427" s="45">
        <f t="shared" si="27"/>
        <v>74195.563448914443</v>
      </c>
    </row>
    <row r="428" spans="2:9" x14ac:dyDescent="0.25">
      <c r="B428" s="42">
        <v>807432.52118130925</v>
      </c>
      <c r="C428" s="37" t="e">
        <v>#N/A</v>
      </c>
      <c r="D428" s="37" t="s">
        <v>93</v>
      </c>
      <c r="E428" s="33"/>
      <c r="F428" s="44">
        <f t="shared" si="24"/>
        <v>0</v>
      </c>
      <c r="G428" s="44">
        <f t="shared" si="25"/>
        <v>0</v>
      </c>
      <c r="H428" s="44">
        <f t="shared" si="26"/>
        <v>0</v>
      </c>
      <c r="I428" s="45">
        <f t="shared" si="27"/>
        <v>807432.52118130925</v>
      </c>
    </row>
    <row r="429" spans="2:9" x14ac:dyDescent="0.25">
      <c r="B429" s="42">
        <v>652618.44532736926</v>
      </c>
      <c r="C429" s="37" t="e">
        <v>#N/A</v>
      </c>
      <c r="D429" s="37" t="s">
        <v>93</v>
      </c>
      <c r="E429" s="33"/>
      <c r="F429" s="44">
        <f t="shared" si="24"/>
        <v>0</v>
      </c>
      <c r="G429" s="44">
        <f t="shared" si="25"/>
        <v>0</v>
      </c>
      <c r="H429" s="44">
        <f t="shared" si="26"/>
        <v>0</v>
      </c>
      <c r="I429" s="45">
        <f t="shared" si="27"/>
        <v>652618.44532736926</v>
      </c>
    </row>
    <row r="430" spans="2:9" x14ac:dyDescent="0.25">
      <c r="B430" s="42">
        <v>443182.04563821806</v>
      </c>
      <c r="C430" s="37" t="e">
        <v>#N/A</v>
      </c>
      <c r="D430" s="37" t="s">
        <v>93</v>
      </c>
      <c r="E430" s="33"/>
      <c r="F430" s="44">
        <f t="shared" si="24"/>
        <v>0</v>
      </c>
      <c r="G430" s="44">
        <f t="shared" si="25"/>
        <v>0</v>
      </c>
      <c r="H430" s="44">
        <f t="shared" si="26"/>
        <v>0</v>
      </c>
      <c r="I430" s="45">
        <f t="shared" si="27"/>
        <v>443182.04563821806</v>
      </c>
    </row>
    <row r="431" spans="2:9" x14ac:dyDescent="0.25">
      <c r="B431" s="42">
        <v>439885.49108637241</v>
      </c>
      <c r="C431" s="37" t="e">
        <v>#N/A</v>
      </c>
      <c r="D431" s="37" t="s">
        <v>93</v>
      </c>
      <c r="E431" s="33"/>
      <c r="F431" s="44">
        <f t="shared" si="24"/>
        <v>0</v>
      </c>
      <c r="G431" s="44">
        <f t="shared" si="25"/>
        <v>0</v>
      </c>
      <c r="H431" s="44">
        <f t="shared" si="26"/>
        <v>0</v>
      </c>
      <c r="I431" s="45">
        <f t="shared" si="27"/>
        <v>439885.49108637241</v>
      </c>
    </row>
    <row r="432" spans="2:9" x14ac:dyDescent="0.25">
      <c r="B432" s="42">
        <v>1292255.9334751887</v>
      </c>
      <c r="C432" s="37" t="e">
        <v>#N/A</v>
      </c>
      <c r="D432" s="37" t="s">
        <v>93</v>
      </c>
      <c r="E432" s="33"/>
      <c r="F432" s="44">
        <f t="shared" si="24"/>
        <v>0</v>
      </c>
      <c r="G432" s="44">
        <f t="shared" si="25"/>
        <v>0</v>
      </c>
      <c r="H432" s="44">
        <f t="shared" si="26"/>
        <v>0</v>
      </c>
      <c r="I432" s="45">
        <f t="shared" si="27"/>
        <v>1292255.9334751887</v>
      </c>
    </row>
    <row r="433" spans="2:9" x14ac:dyDescent="0.25">
      <c r="B433" s="42">
        <v>223749.61214142962</v>
      </c>
      <c r="C433" s="37" t="e">
        <v>#N/A</v>
      </c>
      <c r="D433" s="37" t="s">
        <v>93</v>
      </c>
      <c r="E433" s="33"/>
      <c r="F433" s="44">
        <f t="shared" si="24"/>
        <v>0</v>
      </c>
      <c r="G433" s="44">
        <f t="shared" si="25"/>
        <v>0</v>
      </c>
      <c r="H433" s="44">
        <f t="shared" si="26"/>
        <v>0</v>
      </c>
      <c r="I433" s="45">
        <f t="shared" si="27"/>
        <v>223749.61214142962</v>
      </c>
    </row>
    <row r="434" spans="2:9" x14ac:dyDescent="0.25">
      <c r="B434" s="42">
        <v>544210.62376261561</v>
      </c>
      <c r="C434" s="37" t="e">
        <v>#N/A</v>
      </c>
      <c r="D434" s="37" t="s">
        <v>93</v>
      </c>
      <c r="E434" s="33"/>
      <c r="F434" s="44">
        <f t="shared" si="24"/>
        <v>0</v>
      </c>
      <c r="G434" s="44">
        <f t="shared" si="25"/>
        <v>0</v>
      </c>
      <c r="H434" s="44">
        <f t="shared" si="26"/>
        <v>0</v>
      </c>
      <c r="I434" s="45">
        <f t="shared" si="27"/>
        <v>544210.62376261561</v>
      </c>
    </row>
    <row r="435" spans="2:9" x14ac:dyDescent="0.25">
      <c r="B435" s="42">
        <v>1087123.8640381482</v>
      </c>
      <c r="C435" s="37" t="e">
        <v>#N/A</v>
      </c>
      <c r="D435" s="37" t="s">
        <v>93</v>
      </c>
      <c r="E435" s="33"/>
      <c r="F435" s="44">
        <f t="shared" si="24"/>
        <v>0</v>
      </c>
      <c r="G435" s="44">
        <f t="shared" si="25"/>
        <v>0</v>
      </c>
      <c r="H435" s="44">
        <f t="shared" si="26"/>
        <v>0</v>
      </c>
      <c r="I435" s="45">
        <f t="shared" si="27"/>
        <v>1087123.8640381482</v>
      </c>
    </row>
    <row r="436" spans="2:9" x14ac:dyDescent="0.25">
      <c r="B436" s="42">
        <v>486673.10708219674</v>
      </c>
      <c r="C436" s="37" t="e">
        <v>#N/A</v>
      </c>
      <c r="D436" s="37" t="s">
        <v>93</v>
      </c>
      <c r="E436" s="33"/>
      <c r="F436" s="44">
        <f t="shared" si="24"/>
        <v>0</v>
      </c>
      <c r="G436" s="44">
        <f t="shared" si="25"/>
        <v>0</v>
      </c>
      <c r="H436" s="44">
        <f t="shared" si="26"/>
        <v>0</v>
      </c>
      <c r="I436" s="45">
        <f t="shared" si="27"/>
        <v>486673.10708219674</v>
      </c>
    </row>
    <row r="437" spans="2:9" x14ac:dyDescent="0.25">
      <c r="B437" s="42">
        <v>863916.0308595798</v>
      </c>
      <c r="C437" s="37" t="e">
        <v>#N/A</v>
      </c>
      <c r="D437" s="37" t="s">
        <v>93</v>
      </c>
      <c r="E437" s="33"/>
      <c r="F437" s="44">
        <f t="shared" si="24"/>
        <v>0</v>
      </c>
      <c r="G437" s="44">
        <f t="shared" si="25"/>
        <v>0</v>
      </c>
      <c r="H437" s="44">
        <f t="shared" si="26"/>
        <v>0</v>
      </c>
      <c r="I437" s="45">
        <f t="shared" si="27"/>
        <v>863916.0308595798</v>
      </c>
    </row>
    <row r="438" spans="2:9" x14ac:dyDescent="0.25">
      <c r="B438" s="42">
        <v>295180.59028402052</v>
      </c>
      <c r="C438" s="37" t="e">
        <v>#N/A</v>
      </c>
      <c r="D438" s="37" t="s">
        <v>93</v>
      </c>
      <c r="E438" s="33"/>
      <c r="F438" s="44">
        <f t="shared" si="24"/>
        <v>0</v>
      </c>
      <c r="G438" s="44">
        <f t="shared" si="25"/>
        <v>0</v>
      </c>
      <c r="H438" s="44">
        <f t="shared" si="26"/>
        <v>0</v>
      </c>
      <c r="I438" s="45">
        <f t="shared" si="27"/>
        <v>295180.59028402052</v>
      </c>
    </row>
    <row r="439" spans="2:9" x14ac:dyDescent="0.25">
      <c r="B439" s="42">
        <v>574916.97101003968</v>
      </c>
      <c r="C439" s="37" t="e">
        <v>#N/A</v>
      </c>
      <c r="D439" s="37" t="s">
        <v>93</v>
      </c>
      <c r="E439" s="33"/>
      <c r="F439" s="44">
        <f t="shared" si="24"/>
        <v>0</v>
      </c>
      <c r="G439" s="44">
        <f t="shared" si="25"/>
        <v>0</v>
      </c>
      <c r="H439" s="44">
        <f t="shared" si="26"/>
        <v>0</v>
      </c>
      <c r="I439" s="45">
        <f t="shared" si="27"/>
        <v>574916.97101003968</v>
      </c>
    </row>
    <row r="440" spans="2:9" x14ac:dyDescent="0.25">
      <c r="B440" s="42">
        <v>932848.86476688262</v>
      </c>
      <c r="C440" s="37" t="e">
        <v>#N/A</v>
      </c>
      <c r="D440" s="37" t="s">
        <v>93</v>
      </c>
      <c r="E440" s="33"/>
      <c r="F440" s="44">
        <f t="shared" si="24"/>
        <v>0</v>
      </c>
      <c r="G440" s="44">
        <f t="shared" si="25"/>
        <v>0</v>
      </c>
      <c r="H440" s="44">
        <f t="shared" si="26"/>
        <v>0</v>
      </c>
      <c r="I440" s="45">
        <f t="shared" si="27"/>
        <v>932848.86476688262</v>
      </c>
    </row>
    <row r="441" spans="2:9" x14ac:dyDescent="0.25">
      <c r="B441" s="42">
        <v>615464.90009648062</v>
      </c>
      <c r="C441" s="37" t="e">
        <v>#N/A</v>
      </c>
      <c r="D441" s="37" t="s">
        <v>93</v>
      </c>
      <c r="E441" s="33"/>
      <c r="F441" s="44">
        <f t="shared" si="24"/>
        <v>0</v>
      </c>
      <c r="G441" s="44">
        <f t="shared" si="25"/>
        <v>0</v>
      </c>
      <c r="H441" s="44">
        <f t="shared" si="26"/>
        <v>0</v>
      </c>
      <c r="I441" s="45">
        <f t="shared" si="27"/>
        <v>615464.90009648062</v>
      </c>
    </row>
    <row r="442" spans="2:9" x14ac:dyDescent="0.25">
      <c r="B442" s="42">
        <v>9938845.9079726245</v>
      </c>
      <c r="C442" s="37">
        <v>500</v>
      </c>
      <c r="D442" s="37" t="s">
        <v>93</v>
      </c>
      <c r="E442" s="33"/>
      <c r="F442" s="44">
        <f t="shared" si="24"/>
        <v>9938845.9079726245</v>
      </c>
      <c r="G442" s="44">
        <f t="shared" si="25"/>
        <v>0</v>
      </c>
      <c r="H442" s="44">
        <f t="shared" si="26"/>
        <v>0</v>
      </c>
      <c r="I442" s="45">
        <f t="shared" si="27"/>
        <v>0</v>
      </c>
    </row>
    <row r="443" spans="2:9" x14ac:dyDescent="0.25">
      <c r="B443" s="42">
        <v>9890563.9403027836</v>
      </c>
      <c r="C443" s="37">
        <v>500</v>
      </c>
      <c r="D443" s="37" t="s">
        <v>93</v>
      </c>
      <c r="E443" s="33"/>
      <c r="F443" s="44">
        <f t="shared" si="24"/>
        <v>9890563.9403027836</v>
      </c>
      <c r="G443" s="44">
        <f t="shared" si="25"/>
        <v>0</v>
      </c>
      <c r="H443" s="44">
        <f t="shared" si="26"/>
        <v>0</v>
      </c>
      <c r="I443" s="45">
        <f t="shared" si="27"/>
        <v>0</v>
      </c>
    </row>
    <row r="444" spans="2:9" x14ac:dyDescent="0.25">
      <c r="B444" s="42">
        <v>331559.61786948197</v>
      </c>
      <c r="C444" s="37" t="e">
        <v>#N/A</v>
      </c>
      <c r="D444" s="37" t="s">
        <v>93</v>
      </c>
      <c r="E444" s="33"/>
      <c r="F444" s="44">
        <f t="shared" si="24"/>
        <v>0</v>
      </c>
      <c r="G444" s="44">
        <f t="shared" si="25"/>
        <v>0</v>
      </c>
      <c r="H444" s="44">
        <f t="shared" si="26"/>
        <v>0</v>
      </c>
      <c r="I444" s="45">
        <f t="shared" si="27"/>
        <v>331559.61786948197</v>
      </c>
    </row>
    <row r="445" spans="2:9" x14ac:dyDescent="0.25">
      <c r="B445" s="42">
        <v>772627.86543143447</v>
      </c>
      <c r="C445" s="37" t="e">
        <v>#N/A</v>
      </c>
      <c r="D445" s="37" t="s">
        <v>93</v>
      </c>
      <c r="E445" s="33"/>
      <c r="F445" s="44">
        <f t="shared" si="24"/>
        <v>0</v>
      </c>
      <c r="G445" s="44">
        <f t="shared" si="25"/>
        <v>0</v>
      </c>
      <c r="H445" s="44">
        <f t="shared" si="26"/>
        <v>0</v>
      </c>
      <c r="I445" s="45">
        <f t="shared" si="27"/>
        <v>772627.86543143447</v>
      </c>
    </row>
    <row r="446" spans="2:9" x14ac:dyDescent="0.25">
      <c r="B446" s="42">
        <v>76933.817986652692</v>
      </c>
      <c r="C446" s="37" t="e">
        <v>#N/A</v>
      </c>
      <c r="D446" s="37" t="s">
        <v>93</v>
      </c>
      <c r="E446" s="33"/>
      <c r="F446" s="44">
        <f t="shared" si="24"/>
        <v>0</v>
      </c>
      <c r="G446" s="44">
        <f t="shared" si="25"/>
        <v>0</v>
      </c>
      <c r="H446" s="44">
        <f t="shared" si="26"/>
        <v>0</v>
      </c>
      <c r="I446" s="45">
        <f t="shared" si="27"/>
        <v>76933.817986652692</v>
      </c>
    </row>
    <row r="447" spans="2:9" x14ac:dyDescent="0.25">
      <c r="B447" s="42">
        <v>577673.20332193421</v>
      </c>
      <c r="C447" s="37" t="e">
        <v>#N/A</v>
      </c>
      <c r="D447" s="37" t="s">
        <v>93</v>
      </c>
      <c r="E447" s="33"/>
      <c r="F447" s="44">
        <f t="shared" si="24"/>
        <v>0</v>
      </c>
      <c r="G447" s="44">
        <f t="shared" si="25"/>
        <v>0</v>
      </c>
      <c r="H447" s="44">
        <f t="shared" si="26"/>
        <v>0</v>
      </c>
      <c r="I447" s="45">
        <f t="shared" si="27"/>
        <v>577673.20332193421</v>
      </c>
    </row>
    <row r="448" spans="2:9" x14ac:dyDescent="0.25">
      <c r="B448" s="42">
        <v>466699.73907435354</v>
      </c>
      <c r="C448" s="37" t="e">
        <v>#N/A</v>
      </c>
      <c r="D448" s="37" t="s">
        <v>93</v>
      </c>
      <c r="E448" s="33"/>
      <c r="F448" s="44">
        <f t="shared" si="24"/>
        <v>0</v>
      </c>
      <c r="G448" s="44">
        <f t="shared" si="25"/>
        <v>0</v>
      </c>
      <c r="H448" s="44">
        <f t="shared" si="26"/>
        <v>0</v>
      </c>
      <c r="I448" s="45">
        <f t="shared" si="27"/>
        <v>466699.73907435354</v>
      </c>
    </row>
    <row r="449" spans="2:9" x14ac:dyDescent="0.25">
      <c r="B449" s="42">
        <v>514879.05230882653</v>
      </c>
      <c r="C449" s="37" t="e">
        <v>#N/A</v>
      </c>
      <c r="D449" s="37" t="s">
        <v>93</v>
      </c>
      <c r="E449" s="33"/>
      <c r="F449" s="44">
        <f t="shared" si="24"/>
        <v>0</v>
      </c>
      <c r="G449" s="44">
        <f t="shared" si="25"/>
        <v>0</v>
      </c>
      <c r="H449" s="44">
        <f t="shared" si="26"/>
        <v>0</v>
      </c>
      <c r="I449" s="45">
        <f t="shared" si="27"/>
        <v>514879.05230882653</v>
      </c>
    </row>
    <row r="450" spans="2:9" x14ac:dyDescent="0.25">
      <c r="B450" s="42">
        <v>563782.05286913132</v>
      </c>
      <c r="C450" s="37" t="e">
        <v>#N/A</v>
      </c>
      <c r="D450" s="37" t="s">
        <v>93</v>
      </c>
      <c r="E450" s="33"/>
      <c r="F450" s="44">
        <f t="shared" si="24"/>
        <v>0</v>
      </c>
      <c r="G450" s="44">
        <f t="shared" si="25"/>
        <v>0</v>
      </c>
      <c r="H450" s="44">
        <f t="shared" si="26"/>
        <v>0</v>
      </c>
      <c r="I450" s="45">
        <f t="shared" si="27"/>
        <v>563782.05286913132</v>
      </c>
    </row>
    <row r="451" spans="2:9" x14ac:dyDescent="0.25">
      <c r="B451" s="42">
        <v>351578.39413514605</v>
      </c>
      <c r="C451" s="37" t="e">
        <v>#N/A</v>
      </c>
      <c r="D451" s="37" t="s">
        <v>93</v>
      </c>
      <c r="E451" s="33"/>
      <c r="F451" s="44">
        <f t="shared" si="24"/>
        <v>0</v>
      </c>
      <c r="G451" s="44">
        <f t="shared" si="25"/>
        <v>0</v>
      </c>
      <c r="H451" s="44">
        <f t="shared" si="26"/>
        <v>0</v>
      </c>
      <c r="I451" s="45">
        <f t="shared" si="27"/>
        <v>351578.39413514605</v>
      </c>
    </row>
    <row r="452" spans="2:9" x14ac:dyDescent="0.25">
      <c r="B452" s="42">
        <v>778820.0935250523</v>
      </c>
      <c r="C452" s="37" t="e">
        <v>#N/A</v>
      </c>
      <c r="D452" s="37" t="s">
        <v>93</v>
      </c>
      <c r="E452" s="33"/>
      <c r="F452" s="44">
        <f t="shared" si="24"/>
        <v>0</v>
      </c>
      <c r="G452" s="44">
        <f t="shared" si="25"/>
        <v>0</v>
      </c>
      <c r="H452" s="44">
        <f t="shared" si="26"/>
        <v>0</v>
      </c>
      <c r="I452" s="45">
        <f t="shared" si="27"/>
        <v>778820.0935250523</v>
      </c>
    </row>
    <row r="453" spans="2:9" x14ac:dyDescent="0.25">
      <c r="B453" s="42">
        <v>128249.47574129279</v>
      </c>
      <c r="C453" s="37" t="e">
        <v>#N/A</v>
      </c>
      <c r="D453" s="37" t="s">
        <v>93</v>
      </c>
      <c r="E453" s="33"/>
      <c r="F453" s="44">
        <f t="shared" si="24"/>
        <v>0</v>
      </c>
      <c r="G453" s="44">
        <f t="shared" si="25"/>
        <v>0</v>
      </c>
      <c r="H453" s="44">
        <f t="shared" si="26"/>
        <v>0</v>
      </c>
      <c r="I453" s="45">
        <f t="shared" si="27"/>
        <v>128249.47574129279</v>
      </c>
    </row>
    <row r="454" spans="2:9" x14ac:dyDescent="0.25">
      <c r="B454" s="42">
        <v>629833.13399828901</v>
      </c>
      <c r="C454" s="37" t="e">
        <v>#N/A</v>
      </c>
      <c r="D454" s="37" t="s">
        <v>93</v>
      </c>
      <c r="E454" s="33"/>
      <c r="F454" s="44">
        <f t="shared" si="24"/>
        <v>0</v>
      </c>
      <c r="G454" s="44">
        <f t="shared" si="25"/>
        <v>0</v>
      </c>
      <c r="H454" s="44">
        <f t="shared" si="26"/>
        <v>0</v>
      </c>
      <c r="I454" s="45">
        <f t="shared" si="27"/>
        <v>629833.13399828901</v>
      </c>
    </row>
    <row r="455" spans="2:9" x14ac:dyDescent="0.25">
      <c r="B455" s="42">
        <v>920503.02192623157</v>
      </c>
      <c r="C455" s="37" t="e">
        <v>#N/A</v>
      </c>
      <c r="D455" s="37" t="s">
        <v>93</v>
      </c>
      <c r="E455" s="33"/>
      <c r="F455" s="44">
        <f t="shared" si="24"/>
        <v>0</v>
      </c>
      <c r="G455" s="44">
        <f t="shared" si="25"/>
        <v>0</v>
      </c>
      <c r="H455" s="44">
        <f t="shared" si="26"/>
        <v>0</v>
      </c>
      <c r="I455" s="45">
        <f t="shared" si="27"/>
        <v>920503.02192623157</v>
      </c>
    </row>
    <row r="456" spans="2:9" x14ac:dyDescent="0.25">
      <c r="B456" s="42">
        <v>636987.05434265372</v>
      </c>
      <c r="C456" s="37" t="e">
        <v>#N/A</v>
      </c>
      <c r="D456" s="37" t="s">
        <v>93</v>
      </c>
      <c r="E456" s="33"/>
      <c r="F456" s="44">
        <f t="shared" ref="F456:F519" si="28">IFERROR(IF(D456="y",0,IF(C456&gt;=BulkLineLimit,B456,0)),0)</f>
        <v>0</v>
      </c>
      <c r="G456" s="44">
        <f t="shared" ref="G456:G519" si="29">IFERROR(IF(D456="y",0,IF(AND(C456&lt;BulkLineLimit,C456&gt;=RegionalLineLimit),B456,0)),0)</f>
        <v>0</v>
      </c>
      <c r="H456" s="44">
        <f t="shared" ref="H456:H519" si="30">IFERROR(IF(D456="y",0,IF(C456&lt;RegionalLineLimit,B456,0)),0)+IFERROR(IF(D456="y",B456,0),0)</f>
        <v>0</v>
      </c>
      <c r="I456" s="45">
        <f t="shared" ref="I456:I519" si="31">B456-SUM(F456:H456)</f>
        <v>636987.05434265372</v>
      </c>
    </row>
    <row r="457" spans="2:9" x14ac:dyDescent="0.25">
      <c r="B457" s="42">
        <v>201061.89843758731</v>
      </c>
      <c r="C457" s="37" t="e">
        <v>#N/A</v>
      </c>
      <c r="D457" s="37" t="s">
        <v>93</v>
      </c>
      <c r="E457" s="33"/>
      <c r="F457" s="44">
        <f t="shared" si="28"/>
        <v>0</v>
      </c>
      <c r="G457" s="44">
        <f t="shared" si="29"/>
        <v>0</v>
      </c>
      <c r="H457" s="44">
        <f t="shared" si="30"/>
        <v>0</v>
      </c>
      <c r="I457" s="45">
        <f t="shared" si="31"/>
        <v>201061.89843758731</v>
      </c>
    </row>
    <row r="458" spans="2:9" x14ac:dyDescent="0.25">
      <c r="B458" s="42">
        <v>520062.7725991889</v>
      </c>
      <c r="C458" s="37" t="e">
        <v>#N/A</v>
      </c>
      <c r="D458" s="37" t="s">
        <v>93</v>
      </c>
      <c r="E458" s="33"/>
      <c r="F458" s="44">
        <f t="shared" si="28"/>
        <v>0</v>
      </c>
      <c r="G458" s="44">
        <f t="shared" si="29"/>
        <v>0</v>
      </c>
      <c r="H458" s="44">
        <f t="shared" si="30"/>
        <v>0</v>
      </c>
      <c r="I458" s="45">
        <f t="shared" si="31"/>
        <v>520062.7725991889</v>
      </c>
    </row>
    <row r="459" spans="2:9" x14ac:dyDescent="0.25">
      <c r="B459" s="42">
        <v>4087.191757930424</v>
      </c>
      <c r="C459" s="37" t="e">
        <v>#N/A</v>
      </c>
      <c r="D459" s="37" t="s">
        <v>93</v>
      </c>
      <c r="E459" s="33"/>
      <c r="F459" s="44">
        <f t="shared" si="28"/>
        <v>0</v>
      </c>
      <c r="G459" s="44">
        <f t="shared" si="29"/>
        <v>0</v>
      </c>
      <c r="H459" s="44">
        <f t="shared" si="30"/>
        <v>0</v>
      </c>
      <c r="I459" s="45">
        <f t="shared" si="31"/>
        <v>4087.191757930424</v>
      </c>
    </row>
    <row r="460" spans="2:9" x14ac:dyDescent="0.25">
      <c r="B460" s="42">
        <v>178977.62718543177</v>
      </c>
      <c r="C460" s="37" t="e">
        <v>#N/A</v>
      </c>
      <c r="D460" s="37" t="s">
        <v>93</v>
      </c>
      <c r="E460" s="33"/>
      <c r="F460" s="44">
        <f t="shared" si="28"/>
        <v>0</v>
      </c>
      <c r="G460" s="44">
        <f t="shared" si="29"/>
        <v>0</v>
      </c>
      <c r="H460" s="44">
        <f t="shared" si="30"/>
        <v>0</v>
      </c>
      <c r="I460" s="45">
        <f t="shared" si="31"/>
        <v>178977.62718543177</v>
      </c>
    </row>
    <row r="461" spans="2:9" x14ac:dyDescent="0.25">
      <c r="B461" s="42">
        <v>1187.8190676451995</v>
      </c>
      <c r="C461" s="37" t="e">
        <v>#N/A</v>
      </c>
      <c r="D461" s="37" t="s">
        <v>93</v>
      </c>
      <c r="E461" s="33"/>
      <c r="F461" s="44">
        <f t="shared" si="28"/>
        <v>0</v>
      </c>
      <c r="G461" s="44">
        <f t="shared" si="29"/>
        <v>0</v>
      </c>
      <c r="H461" s="44">
        <f t="shared" si="30"/>
        <v>0</v>
      </c>
      <c r="I461" s="45">
        <f t="shared" si="31"/>
        <v>1187.8190676451995</v>
      </c>
    </row>
    <row r="462" spans="2:9" x14ac:dyDescent="0.25">
      <c r="B462" s="42">
        <v>1225705544.0477276</v>
      </c>
      <c r="C462" s="37">
        <v>500</v>
      </c>
      <c r="D462" s="37" t="s">
        <v>95</v>
      </c>
      <c r="E462" s="33"/>
      <c r="F462" s="44">
        <f t="shared" si="28"/>
        <v>1225705544.0477276</v>
      </c>
      <c r="G462" s="44">
        <f t="shared" si="29"/>
        <v>0</v>
      </c>
      <c r="H462" s="44">
        <f t="shared" si="30"/>
        <v>0</v>
      </c>
      <c r="I462" s="45">
        <f t="shared" si="31"/>
        <v>0</v>
      </c>
    </row>
    <row r="463" spans="2:9" x14ac:dyDescent="0.25">
      <c r="B463" s="42">
        <v>327.55101295273943</v>
      </c>
      <c r="C463" s="37" t="e">
        <v>#N/A</v>
      </c>
      <c r="D463" s="37" t="s">
        <v>93</v>
      </c>
      <c r="E463" s="33"/>
      <c r="F463" s="44">
        <f t="shared" si="28"/>
        <v>0</v>
      </c>
      <c r="G463" s="44">
        <f t="shared" si="29"/>
        <v>0</v>
      </c>
      <c r="H463" s="44">
        <f t="shared" si="30"/>
        <v>0</v>
      </c>
      <c r="I463" s="45">
        <f t="shared" si="31"/>
        <v>327.55101295273943</v>
      </c>
    </row>
    <row r="464" spans="2:9" x14ac:dyDescent="0.25">
      <c r="B464" s="42">
        <v>778787.4118611489</v>
      </c>
      <c r="C464" s="37" t="e">
        <v>#N/A</v>
      </c>
      <c r="D464" s="37" t="s">
        <v>93</v>
      </c>
      <c r="E464" s="33"/>
      <c r="F464" s="44">
        <f t="shared" si="28"/>
        <v>0</v>
      </c>
      <c r="G464" s="44">
        <f t="shared" si="29"/>
        <v>0</v>
      </c>
      <c r="H464" s="44">
        <f t="shared" si="30"/>
        <v>0</v>
      </c>
      <c r="I464" s="45">
        <f t="shared" si="31"/>
        <v>778787.4118611489</v>
      </c>
    </row>
    <row r="465" spans="2:9" x14ac:dyDescent="0.25">
      <c r="B465" s="42">
        <v>508318.0748542957</v>
      </c>
      <c r="C465" s="37" t="e">
        <v>#N/A</v>
      </c>
      <c r="D465" s="37" t="s">
        <v>93</v>
      </c>
      <c r="E465" s="33"/>
      <c r="F465" s="44">
        <f t="shared" si="28"/>
        <v>0</v>
      </c>
      <c r="G465" s="44">
        <f t="shared" si="29"/>
        <v>0</v>
      </c>
      <c r="H465" s="44">
        <f t="shared" si="30"/>
        <v>0</v>
      </c>
      <c r="I465" s="45">
        <f t="shared" si="31"/>
        <v>508318.0748542957</v>
      </c>
    </row>
    <row r="466" spans="2:9" x14ac:dyDescent="0.25">
      <c r="B466" s="42">
        <v>841656.61186183942</v>
      </c>
      <c r="C466" s="37" t="e">
        <v>#N/A</v>
      </c>
      <c r="D466" s="37" t="s">
        <v>93</v>
      </c>
      <c r="E466" s="33"/>
      <c r="F466" s="44">
        <f t="shared" si="28"/>
        <v>0</v>
      </c>
      <c r="G466" s="44">
        <f t="shared" si="29"/>
        <v>0</v>
      </c>
      <c r="H466" s="44">
        <f t="shared" si="30"/>
        <v>0</v>
      </c>
      <c r="I466" s="45">
        <f t="shared" si="31"/>
        <v>841656.61186183942</v>
      </c>
    </row>
    <row r="467" spans="2:9" x14ac:dyDescent="0.25">
      <c r="B467" s="42">
        <v>1014751.9745394998</v>
      </c>
      <c r="C467" s="37" t="e">
        <v>#N/A</v>
      </c>
      <c r="D467" s="37" t="s">
        <v>93</v>
      </c>
      <c r="E467" s="33"/>
      <c r="F467" s="44">
        <f t="shared" si="28"/>
        <v>0</v>
      </c>
      <c r="G467" s="44">
        <f t="shared" si="29"/>
        <v>0</v>
      </c>
      <c r="H467" s="44">
        <f t="shared" si="30"/>
        <v>0</v>
      </c>
      <c r="I467" s="45">
        <f t="shared" si="31"/>
        <v>1014751.9745394998</v>
      </c>
    </row>
    <row r="468" spans="2:9" x14ac:dyDescent="0.25">
      <c r="B468" s="42">
        <v>121414.34125555729</v>
      </c>
      <c r="C468" s="37" t="e">
        <v>#N/A</v>
      </c>
      <c r="D468" s="37" t="s">
        <v>93</v>
      </c>
      <c r="E468" s="33"/>
      <c r="F468" s="44">
        <f t="shared" si="28"/>
        <v>0</v>
      </c>
      <c r="G468" s="44">
        <f t="shared" si="29"/>
        <v>0</v>
      </c>
      <c r="H468" s="44">
        <f t="shared" si="30"/>
        <v>0</v>
      </c>
      <c r="I468" s="45">
        <f t="shared" si="31"/>
        <v>121414.34125555729</v>
      </c>
    </row>
    <row r="469" spans="2:9" x14ac:dyDescent="0.25">
      <c r="B469" s="42">
        <v>528984.51760992187</v>
      </c>
      <c r="C469" s="37" t="e">
        <v>#N/A</v>
      </c>
      <c r="D469" s="37" t="s">
        <v>93</v>
      </c>
      <c r="E469" s="33"/>
      <c r="F469" s="44">
        <f t="shared" si="28"/>
        <v>0</v>
      </c>
      <c r="G469" s="44">
        <f t="shared" si="29"/>
        <v>0</v>
      </c>
      <c r="H469" s="44">
        <f t="shared" si="30"/>
        <v>0</v>
      </c>
      <c r="I469" s="45">
        <f t="shared" si="31"/>
        <v>528984.51760992187</v>
      </c>
    </row>
    <row r="470" spans="2:9" x14ac:dyDescent="0.25">
      <c r="B470" s="42">
        <v>5788.4062986070549</v>
      </c>
      <c r="C470" s="37" t="e">
        <v>#N/A</v>
      </c>
      <c r="D470" s="37" t="s">
        <v>93</v>
      </c>
      <c r="E470" s="33"/>
      <c r="F470" s="44">
        <f t="shared" si="28"/>
        <v>0</v>
      </c>
      <c r="G470" s="44">
        <f t="shared" si="29"/>
        <v>0</v>
      </c>
      <c r="H470" s="44">
        <f t="shared" si="30"/>
        <v>0</v>
      </c>
      <c r="I470" s="45">
        <f t="shared" si="31"/>
        <v>5788.4062986070549</v>
      </c>
    </row>
    <row r="471" spans="2:9" x14ac:dyDescent="0.25">
      <c r="B471" s="42">
        <v>330896.23148278327</v>
      </c>
      <c r="C471" s="37" t="e">
        <v>#N/A</v>
      </c>
      <c r="D471" s="37" t="s">
        <v>93</v>
      </c>
      <c r="E471" s="33"/>
      <c r="F471" s="44">
        <f t="shared" si="28"/>
        <v>0</v>
      </c>
      <c r="G471" s="44">
        <f t="shared" si="29"/>
        <v>0</v>
      </c>
      <c r="H471" s="44">
        <f t="shared" si="30"/>
        <v>0</v>
      </c>
      <c r="I471" s="45">
        <f t="shared" si="31"/>
        <v>330896.23148278327</v>
      </c>
    </row>
    <row r="472" spans="2:9" x14ac:dyDescent="0.25">
      <c r="B472" s="42">
        <v>489861.73772904015</v>
      </c>
      <c r="C472" s="37" t="e">
        <v>#N/A</v>
      </c>
      <c r="D472" s="37" t="s">
        <v>93</v>
      </c>
      <c r="E472" s="33"/>
      <c r="F472" s="44">
        <f t="shared" si="28"/>
        <v>0</v>
      </c>
      <c r="G472" s="44">
        <f t="shared" si="29"/>
        <v>0</v>
      </c>
      <c r="H472" s="44">
        <f t="shared" si="30"/>
        <v>0</v>
      </c>
      <c r="I472" s="45">
        <f t="shared" si="31"/>
        <v>489861.73772904015</v>
      </c>
    </row>
    <row r="473" spans="2:9" x14ac:dyDescent="0.25">
      <c r="B473" s="42">
        <v>743846.37118879799</v>
      </c>
      <c r="C473" s="37" t="e">
        <v>#N/A</v>
      </c>
      <c r="D473" s="37" t="s">
        <v>93</v>
      </c>
      <c r="E473" s="33"/>
      <c r="F473" s="44">
        <f t="shared" si="28"/>
        <v>0</v>
      </c>
      <c r="G473" s="44">
        <f t="shared" si="29"/>
        <v>0</v>
      </c>
      <c r="H473" s="44">
        <f t="shared" si="30"/>
        <v>0</v>
      </c>
      <c r="I473" s="45">
        <f t="shared" si="31"/>
        <v>743846.37118879799</v>
      </c>
    </row>
    <row r="474" spans="2:9" x14ac:dyDescent="0.25">
      <c r="B474" s="42">
        <v>162372.11931773214</v>
      </c>
      <c r="C474" s="37" t="e">
        <v>#N/A</v>
      </c>
      <c r="D474" s="37" t="s">
        <v>93</v>
      </c>
      <c r="E474" s="33"/>
      <c r="F474" s="44">
        <f t="shared" si="28"/>
        <v>0</v>
      </c>
      <c r="G474" s="44">
        <f t="shared" si="29"/>
        <v>0</v>
      </c>
      <c r="H474" s="44">
        <f t="shared" si="30"/>
        <v>0</v>
      </c>
      <c r="I474" s="45">
        <f t="shared" si="31"/>
        <v>162372.11931773214</v>
      </c>
    </row>
    <row r="475" spans="2:9" x14ac:dyDescent="0.25">
      <c r="B475" s="42">
        <v>1173276.2416471972</v>
      </c>
      <c r="C475" s="37" t="e">
        <v>#N/A</v>
      </c>
      <c r="D475" s="37" t="s">
        <v>93</v>
      </c>
      <c r="E475" s="33"/>
      <c r="F475" s="44">
        <f t="shared" si="28"/>
        <v>0</v>
      </c>
      <c r="G475" s="44">
        <f t="shared" si="29"/>
        <v>0</v>
      </c>
      <c r="H475" s="44">
        <f t="shared" si="30"/>
        <v>0</v>
      </c>
      <c r="I475" s="45">
        <f t="shared" si="31"/>
        <v>1173276.2416471972</v>
      </c>
    </row>
    <row r="476" spans="2:9" x14ac:dyDescent="0.25">
      <c r="B476" s="42">
        <v>19224.837934330055</v>
      </c>
      <c r="C476" s="37" t="e">
        <v>#N/A</v>
      </c>
      <c r="D476" s="37" t="s">
        <v>93</v>
      </c>
      <c r="E476" s="33"/>
      <c r="F476" s="44">
        <f t="shared" si="28"/>
        <v>0</v>
      </c>
      <c r="G476" s="44">
        <f t="shared" si="29"/>
        <v>0</v>
      </c>
      <c r="H476" s="44">
        <f t="shared" si="30"/>
        <v>0</v>
      </c>
      <c r="I476" s="45">
        <f t="shared" si="31"/>
        <v>19224.837934330055</v>
      </c>
    </row>
    <row r="477" spans="2:9" x14ac:dyDescent="0.25">
      <c r="B477" s="42">
        <v>749273.18845996703</v>
      </c>
      <c r="C477" s="37" t="e">
        <v>#N/A</v>
      </c>
      <c r="D477" s="37" t="s">
        <v>93</v>
      </c>
      <c r="E477" s="33"/>
      <c r="F477" s="44">
        <f t="shared" si="28"/>
        <v>0</v>
      </c>
      <c r="G477" s="44">
        <f t="shared" si="29"/>
        <v>0</v>
      </c>
      <c r="H477" s="44">
        <f t="shared" si="30"/>
        <v>0</v>
      </c>
      <c r="I477" s="45">
        <f t="shared" si="31"/>
        <v>749273.18845996703</v>
      </c>
    </row>
    <row r="478" spans="2:9" x14ac:dyDescent="0.25">
      <c r="B478" s="42">
        <v>691030.46997743088</v>
      </c>
      <c r="C478" s="37" t="e">
        <v>#N/A</v>
      </c>
      <c r="D478" s="37" t="s">
        <v>93</v>
      </c>
      <c r="E478" s="33"/>
      <c r="F478" s="44">
        <f t="shared" si="28"/>
        <v>0</v>
      </c>
      <c r="G478" s="44">
        <f t="shared" si="29"/>
        <v>0</v>
      </c>
      <c r="H478" s="44">
        <f t="shared" si="30"/>
        <v>0</v>
      </c>
      <c r="I478" s="45">
        <f t="shared" si="31"/>
        <v>691030.46997743088</v>
      </c>
    </row>
    <row r="479" spans="2:9" x14ac:dyDescent="0.25">
      <c r="B479" s="42">
        <v>914012.82774142863</v>
      </c>
      <c r="C479" s="37" t="e">
        <v>#N/A</v>
      </c>
      <c r="D479" s="37" t="s">
        <v>93</v>
      </c>
      <c r="E479" s="33"/>
      <c r="F479" s="44">
        <f t="shared" si="28"/>
        <v>0</v>
      </c>
      <c r="G479" s="44">
        <f t="shared" si="29"/>
        <v>0</v>
      </c>
      <c r="H479" s="44">
        <f t="shared" si="30"/>
        <v>0</v>
      </c>
      <c r="I479" s="45">
        <f t="shared" si="31"/>
        <v>914012.82774142863</v>
      </c>
    </row>
    <row r="480" spans="2:9" x14ac:dyDescent="0.25">
      <c r="B480" s="42">
        <v>872666.91384451091</v>
      </c>
      <c r="C480" s="37" t="e">
        <v>#N/A</v>
      </c>
      <c r="D480" s="37" t="s">
        <v>93</v>
      </c>
      <c r="E480" s="33"/>
      <c r="F480" s="44">
        <f t="shared" si="28"/>
        <v>0</v>
      </c>
      <c r="G480" s="44">
        <f t="shared" si="29"/>
        <v>0</v>
      </c>
      <c r="H480" s="44">
        <f t="shared" si="30"/>
        <v>0</v>
      </c>
      <c r="I480" s="45">
        <f t="shared" si="31"/>
        <v>872666.91384451091</v>
      </c>
    </row>
    <row r="481" spans="2:9" x14ac:dyDescent="0.25">
      <c r="B481" s="42">
        <v>1182.128744111249</v>
      </c>
      <c r="C481" s="37" t="e">
        <v>#N/A</v>
      </c>
      <c r="D481" s="37" t="s">
        <v>93</v>
      </c>
      <c r="E481" s="33"/>
      <c r="F481" s="44">
        <f t="shared" si="28"/>
        <v>0</v>
      </c>
      <c r="G481" s="44">
        <f t="shared" si="29"/>
        <v>0</v>
      </c>
      <c r="H481" s="44">
        <f t="shared" si="30"/>
        <v>0</v>
      </c>
      <c r="I481" s="45">
        <f t="shared" si="31"/>
        <v>1182.128744111249</v>
      </c>
    </row>
    <row r="482" spans="2:9" x14ac:dyDescent="0.25">
      <c r="B482" s="42">
        <v>117798.31756097128</v>
      </c>
      <c r="C482" s="37" t="e">
        <v>#N/A</v>
      </c>
      <c r="D482" s="37" t="s">
        <v>93</v>
      </c>
      <c r="E482" s="33"/>
      <c r="F482" s="44">
        <f t="shared" si="28"/>
        <v>0</v>
      </c>
      <c r="G482" s="44">
        <f t="shared" si="29"/>
        <v>0</v>
      </c>
      <c r="H482" s="44">
        <f t="shared" si="30"/>
        <v>0</v>
      </c>
      <c r="I482" s="45">
        <f t="shared" si="31"/>
        <v>117798.31756097128</v>
      </c>
    </row>
    <row r="483" spans="2:9" x14ac:dyDescent="0.25">
      <c r="B483" s="42">
        <v>1391055.3403025034</v>
      </c>
      <c r="C483" s="37" t="e">
        <v>#N/A</v>
      </c>
      <c r="D483" s="37" t="s">
        <v>93</v>
      </c>
      <c r="E483" s="33"/>
      <c r="F483" s="44">
        <f t="shared" si="28"/>
        <v>0</v>
      </c>
      <c r="G483" s="44">
        <f t="shared" si="29"/>
        <v>0</v>
      </c>
      <c r="H483" s="44">
        <f t="shared" si="30"/>
        <v>0</v>
      </c>
      <c r="I483" s="45">
        <f t="shared" si="31"/>
        <v>1391055.3403025034</v>
      </c>
    </row>
    <row r="484" spans="2:9" x14ac:dyDescent="0.25">
      <c r="B484" s="42">
        <v>2093526.7590639452</v>
      </c>
      <c r="C484" s="37" t="e">
        <v>#N/A</v>
      </c>
      <c r="D484" s="37" t="s">
        <v>93</v>
      </c>
      <c r="E484" s="33"/>
      <c r="F484" s="44">
        <f t="shared" si="28"/>
        <v>0</v>
      </c>
      <c r="G484" s="44">
        <f t="shared" si="29"/>
        <v>0</v>
      </c>
      <c r="H484" s="44">
        <f t="shared" si="30"/>
        <v>0</v>
      </c>
      <c r="I484" s="45">
        <f t="shared" si="31"/>
        <v>2093526.7590639452</v>
      </c>
    </row>
    <row r="485" spans="2:9" x14ac:dyDescent="0.25">
      <c r="B485" s="42">
        <v>1487599.8289188743</v>
      </c>
      <c r="C485" s="37" t="e">
        <v>#N/A</v>
      </c>
      <c r="D485" s="37" t="s">
        <v>93</v>
      </c>
      <c r="E485" s="33"/>
      <c r="F485" s="44">
        <f t="shared" si="28"/>
        <v>0</v>
      </c>
      <c r="G485" s="44">
        <f t="shared" si="29"/>
        <v>0</v>
      </c>
      <c r="H485" s="44">
        <f t="shared" si="30"/>
        <v>0</v>
      </c>
      <c r="I485" s="45">
        <f t="shared" si="31"/>
        <v>1487599.8289188743</v>
      </c>
    </row>
    <row r="486" spans="2:9" x14ac:dyDescent="0.25">
      <c r="B486" s="42">
        <v>530451.02763328364</v>
      </c>
      <c r="C486" s="37" t="e">
        <v>#N/A</v>
      </c>
      <c r="D486" s="37" t="s">
        <v>93</v>
      </c>
      <c r="E486" s="33"/>
      <c r="F486" s="44">
        <f t="shared" si="28"/>
        <v>0</v>
      </c>
      <c r="G486" s="44">
        <f t="shared" si="29"/>
        <v>0</v>
      </c>
      <c r="H486" s="44">
        <f t="shared" si="30"/>
        <v>0</v>
      </c>
      <c r="I486" s="45">
        <f t="shared" si="31"/>
        <v>530451.02763328364</v>
      </c>
    </row>
    <row r="487" spans="2:9" x14ac:dyDescent="0.25">
      <c r="B487" s="42">
        <v>1645929.5636506714</v>
      </c>
      <c r="C487" s="37" t="e">
        <v>#N/A</v>
      </c>
      <c r="D487" s="37" t="s">
        <v>93</v>
      </c>
      <c r="E487" s="33"/>
      <c r="F487" s="44">
        <f t="shared" si="28"/>
        <v>0</v>
      </c>
      <c r="G487" s="44">
        <f t="shared" si="29"/>
        <v>0</v>
      </c>
      <c r="H487" s="44">
        <f t="shared" si="30"/>
        <v>0</v>
      </c>
      <c r="I487" s="45">
        <f t="shared" si="31"/>
        <v>1645929.5636506714</v>
      </c>
    </row>
    <row r="488" spans="2:9" x14ac:dyDescent="0.25">
      <c r="B488" s="42">
        <v>70481.403290122893</v>
      </c>
      <c r="C488" s="37" t="e">
        <v>#N/A</v>
      </c>
      <c r="D488" s="37" t="s">
        <v>93</v>
      </c>
      <c r="E488" s="33"/>
      <c r="F488" s="44">
        <f t="shared" si="28"/>
        <v>0</v>
      </c>
      <c r="G488" s="44">
        <f t="shared" si="29"/>
        <v>0</v>
      </c>
      <c r="H488" s="44">
        <f t="shared" si="30"/>
        <v>0</v>
      </c>
      <c r="I488" s="45">
        <f t="shared" si="31"/>
        <v>70481.403290122893</v>
      </c>
    </row>
    <row r="489" spans="2:9" x14ac:dyDescent="0.25">
      <c r="B489" s="42">
        <v>983446.96734025166</v>
      </c>
      <c r="C489" s="37" t="e">
        <v>#N/A</v>
      </c>
      <c r="D489" s="37" t="s">
        <v>93</v>
      </c>
      <c r="E489" s="33"/>
      <c r="F489" s="44">
        <f t="shared" si="28"/>
        <v>0</v>
      </c>
      <c r="G489" s="44">
        <f t="shared" si="29"/>
        <v>0</v>
      </c>
      <c r="H489" s="44">
        <f t="shared" si="30"/>
        <v>0</v>
      </c>
      <c r="I489" s="45">
        <f t="shared" si="31"/>
        <v>983446.96734025166</v>
      </c>
    </row>
    <row r="490" spans="2:9" x14ac:dyDescent="0.25">
      <c r="B490" s="42">
        <v>579471.36642020766</v>
      </c>
      <c r="C490" s="37" t="e">
        <v>#N/A</v>
      </c>
      <c r="D490" s="37" t="s">
        <v>93</v>
      </c>
      <c r="E490" s="33"/>
      <c r="F490" s="44">
        <f t="shared" si="28"/>
        <v>0</v>
      </c>
      <c r="G490" s="44">
        <f t="shared" si="29"/>
        <v>0</v>
      </c>
      <c r="H490" s="44">
        <f t="shared" si="30"/>
        <v>0</v>
      </c>
      <c r="I490" s="45">
        <f t="shared" si="31"/>
        <v>579471.36642020766</v>
      </c>
    </row>
    <row r="491" spans="2:9" x14ac:dyDescent="0.25">
      <c r="B491" s="42">
        <v>1121664.9589421784</v>
      </c>
      <c r="C491" s="37" t="e">
        <v>#N/A</v>
      </c>
      <c r="D491" s="37" t="s">
        <v>93</v>
      </c>
      <c r="E491" s="33"/>
      <c r="F491" s="44">
        <f t="shared" si="28"/>
        <v>0</v>
      </c>
      <c r="G491" s="44">
        <f t="shared" si="29"/>
        <v>0</v>
      </c>
      <c r="H491" s="44">
        <f t="shared" si="30"/>
        <v>0</v>
      </c>
      <c r="I491" s="45">
        <f t="shared" si="31"/>
        <v>1121664.9589421784</v>
      </c>
    </row>
    <row r="492" spans="2:9" x14ac:dyDescent="0.25">
      <c r="B492" s="42">
        <v>722346.39006860147</v>
      </c>
      <c r="C492" s="37" t="e">
        <v>#N/A</v>
      </c>
      <c r="D492" s="37" t="s">
        <v>93</v>
      </c>
      <c r="E492" s="33"/>
      <c r="F492" s="44">
        <f t="shared" si="28"/>
        <v>0</v>
      </c>
      <c r="G492" s="44">
        <f t="shared" si="29"/>
        <v>0</v>
      </c>
      <c r="H492" s="44">
        <f t="shared" si="30"/>
        <v>0</v>
      </c>
      <c r="I492" s="45">
        <f t="shared" si="31"/>
        <v>722346.39006860147</v>
      </c>
    </row>
    <row r="493" spans="2:9" x14ac:dyDescent="0.25">
      <c r="B493" s="42">
        <v>671413.59349826642</v>
      </c>
      <c r="C493" s="37" t="e">
        <v>#N/A</v>
      </c>
      <c r="D493" s="37" t="s">
        <v>93</v>
      </c>
      <c r="E493" s="33"/>
      <c r="F493" s="44">
        <f t="shared" si="28"/>
        <v>0</v>
      </c>
      <c r="G493" s="44">
        <f t="shared" si="29"/>
        <v>0</v>
      </c>
      <c r="H493" s="44">
        <f t="shared" si="30"/>
        <v>0</v>
      </c>
      <c r="I493" s="45">
        <f t="shared" si="31"/>
        <v>671413.59349826642</v>
      </c>
    </row>
    <row r="494" spans="2:9" x14ac:dyDescent="0.25">
      <c r="B494" s="42">
        <v>2582.0645843058091</v>
      </c>
      <c r="C494" s="37" t="e">
        <v>#N/A</v>
      </c>
      <c r="D494" s="37" t="s">
        <v>93</v>
      </c>
      <c r="E494" s="33"/>
      <c r="F494" s="44">
        <f t="shared" si="28"/>
        <v>0</v>
      </c>
      <c r="G494" s="44">
        <f t="shared" si="29"/>
        <v>0</v>
      </c>
      <c r="H494" s="44">
        <f t="shared" si="30"/>
        <v>0</v>
      </c>
      <c r="I494" s="45">
        <f t="shared" si="31"/>
        <v>2582.0645843058091</v>
      </c>
    </row>
    <row r="495" spans="2:9" x14ac:dyDescent="0.25">
      <c r="B495" s="42">
        <v>326440.42612550658</v>
      </c>
      <c r="C495" s="37" t="e">
        <v>#N/A</v>
      </c>
      <c r="D495" s="37" t="s">
        <v>93</v>
      </c>
      <c r="E495" s="33"/>
      <c r="F495" s="44">
        <f t="shared" si="28"/>
        <v>0</v>
      </c>
      <c r="G495" s="44">
        <f t="shared" si="29"/>
        <v>0</v>
      </c>
      <c r="H495" s="44">
        <f t="shared" si="30"/>
        <v>0</v>
      </c>
      <c r="I495" s="45">
        <f t="shared" si="31"/>
        <v>326440.42612550658</v>
      </c>
    </row>
    <row r="496" spans="2:9" x14ac:dyDescent="0.25">
      <c r="B496" s="42">
        <v>11311.551177160118</v>
      </c>
      <c r="C496" s="37" t="e">
        <v>#N/A</v>
      </c>
      <c r="D496" s="37" t="s">
        <v>93</v>
      </c>
      <c r="E496" s="33"/>
      <c r="F496" s="44">
        <f t="shared" si="28"/>
        <v>0</v>
      </c>
      <c r="G496" s="44">
        <f t="shared" si="29"/>
        <v>0</v>
      </c>
      <c r="H496" s="44">
        <f t="shared" si="30"/>
        <v>0</v>
      </c>
      <c r="I496" s="45">
        <f t="shared" si="31"/>
        <v>11311.551177160118</v>
      </c>
    </row>
    <row r="497" spans="2:9" x14ac:dyDescent="0.25">
      <c r="B497" s="42">
        <v>617828.232303823</v>
      </c>
      <c r="C497" s="37" t="e">
        <v>#N/A</v>
      </c>
      <c r="D497" s="37" t="s">
        <v>93</v>
      </c>
      <c r="E497" s="33"/>
      <c r="F497" s="44">
        <f t="shared" si="28"/>
        <v>0</v>
      </c>
      <c r="G497" s="44">
        <f t="shared" si="29"/>
        <v>0</v>
      </c>
      <c r="H497" s="44">
        <f t="shared" si="30"/>
        <v>0</v>
      </c>
      <c r="I497" s="45">
        <f t="shared" si="31"/>
        <v>617828.232303823</v>
      </c>
    </row>
    <row r="498" spans="2:9" x14ac:dyDescent="0.25">
      <c r="B498" s="42">
        <v>816870.81187316624</v>
      </c>
      <c r="C498" s="37" t="e">
        <v>#N/A</v>
      </c>
      <c r="D498" s="37" t="s">
        <v>93</v>
      </c>
      <c r="E498" s="33"/>
      <c r="F498" s="44">
        <f t="shared" si="28"/>
        <v>0</v>
      </c>
      <c r="G498" s="44">
        <f t="shared" si="29"/>
        <v>0</v>
      </c>
      <c r="H498" s="44">
        <f t="shared" si="30"/>
        <v>0</v>
      </c>
      <c r="I498" s="45">
        <f t="shared" si="31"/>
        <v>816870.81187316624</v>
      </c>
    </row>
    <row r="499" spans="2:9" x14ac:dyDescent="0.25">
      <c r="B499" s="42">
        <v>1274355.359262723</v>
      </c>
      <c r="C499" s="37" t="e">
        <v>#N/A</v>
      </c>
      <c r="D499" s="37" t="s">
        <v>93</v>
      </c>
      <c r="E499" s="33"/>
      <c r="F499" s="44">
        <f t="shared" si="28"/>
        <v>0</v>
      </c>
      <c r="G499" s="44">
        <f t="shared" si="29"/>
        <v>0</v>
      </c>
      <c r="H499" s="44">
        <f t="shared" si="30"/>
        <v>0</v>
      </c>
      <c r="I499" s="45">
        <f t="shared" si="31"/>
        <v>1274355.359262723</v>
      </c>
    </row>
    <row r="500" spans="2:9" x14ac:dyDescent="0.25">
      <c r="B500" s="42">
        <v>269955.63473537687</v>
      </c>
      <c r="C500" s="37" t="e">
        <v>#N/A</v>
      </c>
      <c r="D500" s="37" t="s">
        <v>93</v>
      </c>
      <c r="E500" s="33"/>
      <c r="F500" s="44">
        <f t="shared" si="28"/>
        <v>0</v>
      </c>
      <c r="G500" s="44">
        <f t="shared" si="29"/>
        <v>0</v>
      </c>
      <c r="H500" s="44">
        <f t="shared" si="30"/>
        <v>0</v>
      </c>
      <c r="I500" s="45">
        <f t="shared" si="31"/>
        <v>269955.63473537687</v>
      </c>
    </row>
    <row r="501" spans="2:9" x14ac:dyDescent="0.25">
      <c r="B501" s="42">
        <v>74888.402146872279</v>
      </c>
      <c r="C501" s="37" t="e">
        <v>#N/A</v>
      </c>
      <c r="D501" s="37" t="s">
        <v>93</v>
      </c>
      <c r="E501" s="33"/>
      <c r="F501" s="44">
        <f t="shared" si="28"/>
        <v>0</v>
      </c>
      <c r="G501" s="44">
        <f t="shared" si="29"/>
        <v>0</v>
      </c>
      <c r="H501" s="44">
        <f t="shared" si="30"/>
        <v>0</v>
      </c>
      <c r="I501" s="45">
        <f t="shared" si="31"/>
        <v>74888.402146872279</v>
      </c>
    </row>
    <row r="502" spans="2:9" x14ac:dyDescent="0.25">
      <c r="B502" s="42">
        <v>74888.402146872279</v>
      </c>
      <c r="C502" s="37" t="e">
        <v>#N/A</v>
      </c>
      <c r="D502" s="37" t="s">
        <v>93</v>
      </c>
      <c r="E502" s="33"/>
      <c r="F502" s="44">
        <f t="shared" si="28"/>
        <v>0</v>
      </c>
      <c r="G502" s="44">
        <f t="shared" si="29"/>
        <v>0</v>
      </c>
      <c r="H502" s="44">
        <f t="shared" si="30"/>
        <v>0</v>
      </c>
      <c r="I502" s="45">
        <f t="shared" si="31"/>
        <v>74888.402146872279</v>
      </c>
    </row>
    <row r="503" spans="2:9" x14ac:dyDescent="0.25">
      <c r="B503" s="42">
        <v>556008.91822795558</v>
      </c>
      <c r="C503" s="37" t="e">
        <v>#N/A</v>
      </c>
      <c r="D503" s="37" t="s">
        <v>93</v>
      </c>
      <c r="E503" s="33"/>
      <c r="F503" s="44">
        <f t="shared" si="28"/>
        <v>0</v>
      </c>
      <c r="G503" s="44">
        <f t="shared" si="29"/>
        <v>0</v>
      </c>
      <c r="H503" s="44">
        <f t="shared" si="30"/>
        <v>0</v>
      </c>
      <c r="I503" s="45">
        <f t="shared" si="31"/>
        <v>556008.91822795558</v>
      </c>
    </row>
    <row r="504" spans="2:9" x14ac:dyDescent="0.25">
      <c r="B504" s="42">
        <v>31536.511393131696</v>
      </c>
      <c r="C504" s="37" t="e">
        <v>#N/A</v>
      </c>
      <c r="D504" s="37" t="s">
        <v>93</v>
      </c>
      <c r="E504" s="33"/>
      <c r="F504" s="44">
        <f t="shared" si="28"/>
        <v>0</v>
      </c>
      <c r="G504" s="44">
        <f t="shared" si="29"/>
        <v>0</v>
      </c>
      <c r="H504" s="44">
        <f t="shared" si="30"/>
        <v>0</v>
      </c>
      <c r="I504" s="45">
        <f t="shared" si="31"/>
        <v>31536.511393131696</v>
      </c>
    </row>
    <row r="505" spans="2:9" x14ac:dyDescent="0.25">
      <c r="B505" s="42">
        <v>785806.0054093583</v>
      </c>
      <c r="C505" s="37" t="e">
        <v>#N/A</v>
      </c>
      <c r="D505" s="37" t="s">
        <v>93</v>
      </c>
      <c r="E505" s="33"/>
      <c r="F505" s="44">
        <f t="shared" si="28"/>
        <v>0</v>
      </c>
      <c r="G505" s="44">
        <f t="shared" si="29"/>
        <v>0</v>
      </c>
      <c r="H505" s="44">
        <f t="shared" si="30"/>
        <v>0</v>
      </c>
      <c r="I505" s="45">
        <f t="shared" si="31"/>
        <v>785806.0054093583</v>
      </c>
    </row>
    <row r="506" spans="2:9" x14ac:dyDescent="0.25">
      <c r="B506" s="42">
        <v>765057.83317388827</v>
      </c>
      <c r="C506" s="37" t="e">
        <v>#N/A</v>
      </c>
      <c r="D506" s="37" t="s">
        <v>93</v>
      </c>
      <c r="E506" s="33"/>
      <c r="F506" s="44">
        <f t="shared" si="28"/>
        <v>0</v>
      </c>
      <c r="G506" s="44">
        <f t="shared" si="29"/>
        <v>0</v>
      </c>
      <c r="H506" s="44">
        <f t="shared" si="30"/>
        <v>0</v>
      </c>
      <c r="I506" s="45">
        <f t="shared" si="31"/>
        <v>765057.83317388827</v>
      </c>
    </row>
    <row r="507" spans="2:9" x14ac:dyDescent="0.25">
      <c r="B507" s="42">
        <v>768228.33469210472</v>
      </c>
      <c r="C507" s="37" t="e">
        <v>#N/A</v>
      </c>
      <c r="D507" s="37" t="s">
        <v>93</v>
      </c>
      <c r="E507" s="33"/>
      <c r="F507" s="44">
        <f t="shared" si="28"/>
        <v>0</v>
      </c>
      <c r="G507" s="44">
        <f t="shared" si="29"/>
        <v>0</v>
      </c>
      <c r="H507" s="44">
        <f t="shared" si="30"/>
        <v>0</v>
      </c>
      <c r="I507" s="45">
        <f t="shared" si="31"/>
        <v>768228.33469210472</v>
      </c>
    </row>
    <row r="508" spans="2:9" x14ac:dyDescent="0.25">
      <c r="B508" s="42">
        <v>864524.29784952023</v>
      </c>
      <c r="C508" s="37" t="e">
        <v>#N/A</v>
      </c>
      <c r="D508" s="37" t="s">
        <v>93</v>
      </c>
      <c r="E508" s="33"/>
      <c r="F508" s="44">
        <f t="shared" si="28"/>
        <v>0</v>
      </c>
      <c r="G508" s="44">
        <f t="shared" si="29"/>
        <v>0</v>
      </c>
      <c r="H508" s="44">
        <f t="shared" si="30"/>
        <v>0</v>
      </c>
      <c r="I508" s="45">
        <f t="shared" si="31"/>
        <v>864524.29784952023</v>
      </c>
    </row>
    <row r="509" spans="2:9" x14ac:dyDescent="0.25">
      <c r="B509" s="42">
        <v>699831.06622906635</v>
      </c>
      <c r="C509" s="37" t="e">
        <v>#N/A</v>
      </c>
      <c r="D509" s="37" t="s">
        <v>93</v>
      </c>
      <c r="E509" s="33"/>
      <c r="F509" s="44">
        <f t="shared" si="28"/>
        <v>0</v>
      </c>
      <c r="G509" s="44">
        <f t="shared" si="29"/>
        <v>0</v>
      </c>
      <c r="H509" s="44">
        <f t="shared" si="30"/>
        <v>0</v>
      </c>
      <c r="I509" s="45">
        <f t="shared" si="31"/>
        <v>699831.06622906635</v>
      </c>
    </row>
    <row r="510" spans="2:9" x14ac:dyDescent="0.25">
      <c r="B510" s="42">
        <v>603763.36</v>
      </c>
      <c r="C510" s="37" t="e">
        <v>#N/A</v>
      </c>
      <c r="D510" s="37" t="s">
        <v>93</v>
      </c>
      <c r="E510" s="33"/>
      <c r="F510" s="44">
        <f t="shared" si="28"/>
        <v>0</v>
      </c>
      <c r="G510" s="44">
        <f t="shared" si="29"/>
        <v>0</v>
      </c>
      <c r="H510" s="44">
        <f t="shared" si="30"/>
        <v>0</v>
      </c>
      <c r="I510" s="45">
        <f t="shared" si="31"/>
        <v>603763.36</v>
      </c>
    </row>
    <row r="511" spans="2:9" x14ac:dyDescent="0.25">
      <c r="B511" s="42">
        <v>66290.116229066378</v>
      </c>
      <c r="C511" s="37" t="e">
        <v>#N/A</v>
      </c>
      <c r="D511" s="37" t="s">
        <v>93</v>
      </c>
      <c r="E511" s="33"/>
      <c r="F511" s="44">
        <f t="shared" si="28"/>
        <v>0</v>
      </c>
      <c r="G511" s="44">
        <f t="shared" si="29"/>
        <v>0</v>
      </c>
      <c r="H511" s="44">
        <f t="shared" si="30"/>
        <v>0</v>
      </c>
      <c r="I511" s="45">
        <f t="shared" si="31"/>
        <v>66290.116229066378</v>
      </c>
    </row>
    <row r="512" spans="2:9" x14ac:dyDescent="0.25">
      <c r="B512" s="42">
        <v>1318064.4662290665</v>
      </c>
      <c r="C512" s="37" t="e">
        <v>#N/A</v>
      </c>
      <c r="D512" s="37" t="s">
        <v>93</v>
      </c>
      <c r="E512" s="33"/>
      <c r="F512" s="44">
        <f t="shared" si="28"/>
        <v>0</v>
      </c>
      <c r="G512" s="44">
        <f t="shared" si="29"/>
        <v>0</v>
      </c>
      <c r="H512" s="44">
        <f t="shared" si="30"/>
        <v>0</v>
      </c>
      <c r="I512" s="45">
        <f t="shared" si="31"/>
        <v>1318064.4662290665</v>
      </c>
    </row>
    <row r="513" spans="2:9" x14ac:dyDescent="0.25">
      <c r="B513" s="42">
        <v>28210.276184765393</v>
      </c>
      <c r="C513" s="37" t="e">
        <v>#N/A</v>
      </c>
      <c r="D513" s="37" t="s">
        <v>93</v>
      </c>
      <c r="E513" s="33"/>
      <c r="F513" s="44">
        <f t="shared" si="28"/>
        <v>0</v>
      </c>
      <c r="G513" s="44">
        <f t="shared" si="29"/>
        <v>0</v>
      </c>
      <c r="H513" s="44">
        <f t="shared" si="30"/>
        <v>0</v>
      </c>
      <c r="I513" s="45">
        <f t="shared" si="31"/>
        <v>28210.276184765393</v>
      </c>
    </row>
    <row r="514" spans="2:9" x14ac:dyDescent="0.25">
      <c r="B514" s="42">
        <v>476709.76536567579</v>
      </c>
      <c r="C514" s="37" t="e">
        <v>#N/A</v>
      </c>
      <c r="D514" s="37" t="s">
        <v>93</v>
      </c>
      <c r="E514" s="33"/>
      <c r="F514" s="44">
        <f t="shared" si="28"/>
        <v>0</v>
      </c>
      <c r="G514" s="44">
        <f t="shared" si="29"/>
        <v>0</v>
      </c>
      <c r="H514" s="44">
        <f t="shared" si="30"/>
        <v>0</v>
      </c>
      <c r="I514" s="45">
        <f t="shared" si="31"/>
        <v>476709.76536567579</v>
      </c>
    </row>
    <row r="515" spans="2:9" x14ac:dyDescent="0.25">
      <c r="B515" s="42">
        <v>5319.4653236441527</v>
      </c>
      <c r="C515" s="37" t="e">
        <v>#N/A</v>
      </c>
      <c r="D515" s="37" t="s">
        <v>93</v>
      </c>
      <c r="E515" s="33"/>
      <c r="F515" s="44">
        <f t="shared" si="28"/>
        <v>0</v>
      </c>
      <c r="G515" s="44">
        <f t="shared" si="29"/>
        <v>0</v>
      </c>
      <c r="H515" s="44">
        <f t="shared" si="30"/>
        <v>0</v>
      </c>
      <c r="I515" s="45">
        <f t="shared" si="31"/>
        <v>5319.4653236441527</v>
      </c>
    </row>
    <row r="516" spans="2:9" x14ac:dyDescent="0.25">
      <c r="B516" s="42">
        <v>352818.21823008085</v>
      </c>
      <c r="C516" s="37" t="e">
        <v>#N/A</v>
      </c>
      <c r="D516" s="37" t="s">
        <v>93</v>
      </c>
      <c r="E516" s="33"/>
      <c r="F516" s="44">
        <f t="shared" si="28"/>
        <v>0</v>
      </c>
      <c r="G516" s="44">
        <f t="shared" si="29"/>
        <v>0</v>
      </c>
      <c r="H516" s="44">
        <f t="shared" si="30"/>
        <v>0</v>
      </c>
      <c r="I516" s="45">
        <f t="shared" si="31"/>
        <v>352818.21823008085</v>
      </c>
    </row>
    <row r="517" spans="2:9" x14ac:dyDescent="0.25">
      <c r="B517" s="42">
        <v>353945.80221544899</v>
      </c>
      <c r="C517" s="37" t="e">
        <v>#N/A</v>
      </c>
      <c r="D517" s="37" t="s">
        <v>93</v>
      </c>
      <c r="E517" s="33"/>
      <c r="F517" s="44">
        <f t="shared" si="28"/>
        <v>0</v>
      </c>
      <c r="G517" s="44">
        <f t="shared" si="29"/>
        <v>0</v>
      </c>
      <c r="H517" s="44">
        <f t="shared" si="30"/>
        <v>0</v>
      </c>
      <c r="I517" s="45">
        <f t="shared" si="31"/>
        <v>353945.80221544899</v>
      </c>
    </row>
    <row r="518" spans="2:9" x14ac:dyDescent="0.25">
      <c r="B518" s="42">
        <v>937430.46245567407</v>
      </c>
      <c r="C518" s="37" t="e">
        <v>#N/A</v>
      </c>
      <c r="D518" s="37" t="s">
        <v>93</v>
      </c>
      <c r="E518" s="33"/>
      <c r="F518" s="44">
        <f t="shared" si="28"/>
        <v>0</v>
      </c>
      <c r="G518" s="44">
        <f t="shared" si="29"/>
        <v>0</v>
      </c>
      <c r="H518" s="44">
        <f t="shared" si="30"/>
        <v>0</v>
      </c>
      <c r="I518" s="45">
        <f t="shared" si="31"/>
        <v>937430.46245567407</v>
      </c>
    </row>
    <row r="519" spans="2:9" x14ac:dyDescent="0.25">
      <c r="B519" s="42">
        <v>501712.41952447844</v>
      </c>
      <c r="C519" s="37" t="e">
        <v>#N/A</v>
      </c>
      <c r="D519" s="37" t="s">
        <v>93</v>
      </c>
      <c r="E519" s="33"/>
      <c r="F519" s="44">
        <f t="shared" si="28"/>
        <v>0</v>
      </c>
      <c r="G519" s="44">
        <f t="shared" si="29"/>
        <v>0</v>
      </c>
      <c r="H519" s="44">
        <f t="shared" si="30"/>
        <v>0</v>
      </c>
      <c r="I519" s="45">
        <f t="shared" si="31"/>
        <v>501712.41952447844</v>
      </c>
    </row>
    <row r="520" spans="2:9" x14ac:dyDescent="0.25">
      <c r="B520" s="42">
        <v>5097.3935729201185</v>
      </c>
      <c r="C520" s="37" t="e">
        <v>#N/A</v>
      </c>
      <c r="D520" s="37" t="s">
        <v>93</v>
      </c>
      <c r="E520" s="33"/>
      <c r="F520" s="44">
        <f t="shared" ref="F520:F583" si="32">IFERROR(IF(D520="y",0,IF(C520&gt;=BulkLineLimit,B520,0)),0)</f>
        <v>0</v>
      </c>
      <c r="G520" s="44">
        <f t="shared" ref="G520:G583" si="33">IFERROR(IF(D520="y",0,IF(AND(C520&lt;BulkLineLimit,C520&gt;=RegionalLineLimit),B520,0)),0)</f>
        <v>0</v>
      </c>
      <c r="H520" s="44">
        <f t="shared" ref="H520:H583" si="34">IFERROR(IF(D520="y",0,IF(C520&lt;RegionalLineLimit,B520,0)),0)+IFERROR(IF(D520="y",B520,0),0)</f>
        <v>0</v>
      </c>
      <c r="I520" s="45">
        <f t="shared" ref="I520:I583" si="35">B520-SUM(F520:H520)</f>
        <v>5097.3935729201185</v>
      </c>
    </row>
    <row r="521" spans="2:9" x14ac:dyDescent="0.25">
      <c r="B521" s="42">
        <v>1067161.9816614431</v>
      </c>
      <c r="C521" s="37" t="e">
        <v>#N/A</v>
      </c>
      <c r="D521" s="37" t="s">
        <v>93</v>
      </c>
      <c r="E521" s="33"/>
      <c r="F521" s="44">
        <f t="shared" si="32"/>
        <v>0</v>
      </c>
      <c r="G521" s="44">
        <f t="shared" si="33"/>
        <v>0</v>
      </c>
      <c r="H521" s="44">
        <f t="shared" si="34"/>
        <v>0</v>
      </c>
      <c r="I521" s="45">
        <f t="shared" si="35"/>
        <v>1067161.9816614431</v>
      </c>
    </row>
    <row r="522" spans="2:9" x14ac:dyDescent="0.25">
      <c r="B522" s="42">
        <v>21674.784294108609</v>
      </c>
      <c r="C522" s="37" t="e">
        <v>#N/A</v>
      </c>
      <c r="D522" s="37" t="s">
        <v>93</v>
      </c>
      <c r="E522" s="33"/>
      <c r="F522" s="44">
        <f t="shared" si="32"/>
        <v>0</v>
      </c>
      <c r="G522" s="44">
        <f t="shared" si="33"/>
        <v>0</v>
      </c>
      <c r="H522" s="44">
        <f t="shared" si="34"/>
        <v>0</v>
      </c>
      <c r="I522" s="45">
        <f t="shared" si="35"/>
        <v>21674.784294108609</v>
      </c>
    </row>
    <row r="523" spans="2:9" x14ac:dyDescent="0.25">
      <c r="B523" s="42">
        <v>394843.81443658361</v>
      </c>
      <c r="C523" s="37" t="e">
        <v>#N/A</v>
      </c>
      <c r="D523" s="37" t="s">
        <v>93</v>
      </c>
      <c r="E523" s="33"/>
      <c r="F523" s="44">
        <f t="shared" si="32"/>
        <v>0</v>
      </c>
      <c r="G523" s="44">
        <f t="shared" si="33"/>
        <v>0</v>
      </c>
      <c r="H523" s="44">
        <f t="shared" si="34"/>
        <v>0</v>
      </c>
      <c r="I523" s="45">
        <f t="shared" si="35"/>
        <v>394843.81443658361</v>
      </c>
    </row>
    <row r="524" spans="2:9" x14ac:dyDescent="0.25">
      <c r="B524" s="42">
        <v>62467.164047816957</v>
      </c>
      <c r="C524" s="37" t="e">
        <v>#N/A</v>
      </c>
      <c r="D524" s="37" t="s">
        <v>93</v>
      </c>
      <c r="E524" s="33"/>
      <c r="F524" s="44">
        <f t="shared" si="32"/>
        <v>0</v>
      </c>
      <c r="G524" s="44">
        <f t="shared" si="33"/>
        <v>0</v>
      </c>
      <c r="H524" s="44">
        <f t="shared" si="34"/>
        <v>0</v>
      </c>
      <c r="I524" s="45">
        <f t="shared" si="35"/>
        <v>62467.164047816957</v>
      </c>
    </row>
    <row r="525" spans="2:9" x14ac:dyDescent="0.25">
      <c r="B525" s="42">
        <v>723096.49589881417</v>
      </c>
      <c r="C525" s="37" t="e">
        <v>#N/A</v>
      </c>
      <c r="D525" s="37" t="s">
        <v>93</v>
      </c>
      <c r="E525" s="33"/>
      <c r="F525" s="44">
        <f t="shared" si="32"/>
        <v>0</v>
      </c>
      <c r="G525" s="44">
        <f t="shared" si="33"/>
        <v>0</v>
      </c>
      <c r="H525" s="44">
        <f t="shared" si="34"/>
        <v>0</v>
      </c>
      <c r="I525" s="45">
        <f t="shared" si="35"/>
        <v>723096.49589881417</v>
      </c>
    </row>
    <row r="526" spans="2:9" x14ac:dyDescent="0.25">
      <c r="B526" s="42">
        <v>341643.44401698868</v>
      </c>
      <c r="C526" s="37" t="e">
        <v>#N/A</v>
      </c>
      <c r="D526" s="37" t="s">
        <v>93</v>
      </c>
      <c r="E526" s="33"/>
      <c r="F526" s="44">
        <f t="shared" si="32"/>
        <v>0</v>
      </c>
      <c r="G526" s="44">
        <f t="shared" si="33"/>
        <v>0</v>
      </c>
      <c r="H526" s="44">
        <f t="shared" si="34"/>
        <v>0</v>
      </c>
      <c r="I526" s="45">
        <f t="shared" si="35"/>
        <v>341643.44401698868</v>
      </c>
    </row>
    <row r="527" spans="2:9" x14ac:dyDescent="0.25">
      <c r="B527" s="42">
        <v>891843.1993133442</v>
      </c>
      <c r="C527" s="37" t="e">
        <v>#N/A</v>
      </c>
      <c r="D527" s="37" t="s">
        <v>93</v>
      </c>
      <c r="E527" s="33"/>
      <c r="F527" s="44">
        <f t="shared" si="32"/>
        <v>0</v>
      </c>
      <c r="G527" s="44">
        <f t="shared" si="33"/>
        <v>0</v>
      </c>
      <c r="H527" s="44">
        <f t="shared" si="34"/>
        <v>0</v>
      </c>
      <c r="I527" s="45">
        <f t="shared" si="35"/>
        <v>891843.1993133442</v>
      </c>
    </row>
    <row r="528" spans="2:9" x14ac:dyDescent="0.25">
      <c r="B528" s="42">
        <v>814.23472019124461</v>
      </c>
      <c r="C528" s="37" t="e">
        <v>#N/A</v>
      </c>
      <c r="D528" s="37" t="s">
        <v>93</v>
      </c>
      <c r="E528" s="33"/>
      <c r="F528" s="44">
        <f t="shared" si="32"/>
        <v>0</v>
      </c>
      <c r="G528" s="44">
        <f t="shared" si="33"/>
        <v>0</v>
      </c>
      <c r="H528" s="44">
        <f t="shared" si="34"/>
        <v>0</v>
      </c>
      <c r="I528" s="45">
        <f t="shared" si="35"/>
        <v>814.23472019124461</v>
      </c>
    </row>
    <row r="529" spans="2:9" x14ac:dyDescent="0.25">
      <c r="B529" s="42">
        <v>23551.535084863433</v>
      </c>
      <c r="C529" s="37" t="e">
        <v>#N/A</v>
      </c>
      <c r="D529" s="37" t="s">
        <v>93</v>
      </c>
      <c r="E529" s="33"/>
      <c r="F529" s="44">
        <f t="shared" si="32"/>
        <v>0</v>
      </c>
      <c r="G529" s="44">
        <f t="shared" si="33"/>
        <v>0</v>
      </c>
      <c r="H529" s="44">
        <f t="shared" si="34"/>
        <v>0</v>
      </c>
      <c r="I529" s="45">
        <f t="shared" si="35"/>
        <v>23551.535084863433</v>
      </c>
    </row>
    <row r="530" spans="2:9" x14ac:dyDescent="0.25">
      <c r="B530" s="42">
        <v>141123.53049723495</v>
      </c>
      <c r="C530" s="37" t="e">
        <v>#N/A</v>
      </c>
      <c r="D530" s="37" t="s">
        <v>93</v>
      </c>
      <c r="E530" s="33"/>
      <c r="F530" s="44">
        <f t="shared" si="32"/>
        <v>0</v>
      </c>
      <c r="G530" s="44">
        <f t="shared" si="33"/>
        <v>0</v>
      </c>
      <c r="H530" s="44">
        <f t="shared" si="34"/>
        <v>0</v>
      </c>
      <c r="I530" s="45">
        <f t="shared" si="35"/>
        <v>141123.53049723495</v>
      </c>
    </row>
    <row r="531" spans="2:9" x14ac:dyDescent="0.25">
      <c r="B531" s="42">
        <v>54610.880639946889</v>
      </c>
      <c r="C531" s="37" t="e">
        <v>#N/A</v>
      </c>
      <c r="D531" s="37" t="s">
        <v>93</v>
      </c>
      <c r="E531" s="33"/>
      <c r="F531" s="44">
        <f t="shared" si="32"/>
        <v>0</v>
      </c>
      <c r="G531" s="44">
        <f t="shared" si="33"/>
        <v>0</v>
      </c>
      <c r="H531" s="44">
        <f t="shared" si="34"/>
        <v>0</v>
      </c>
      <c r="I531" s="45">
        <f t="shared" si="35"/>
        <v>54610.880639946889</v>
      </c>
    </row>
    <row r="532" spans="2:9" x14ac:dyDescent="0.25">
      <c r="B532" s="42">
        <v>450911.81645976729</v>
      </c>
      <c r="C532" s="37" t="e">
        <v>#N/A</v>
      </c>
      <c r="D532" s="37" t="s">
        <v>93</v>
      </c>
      <c r="E532" s="33"/>
      <c r="F532" s="44">
        <f t="shared" si="32"/>
        <v>0</v>
      </c>
      <c r="G532" s="44">
        <f t="shared" si="33"/>
        <v>0</v>
      </c>
      <c r="H532" s="44">
        <f t="shared" si="34"/>
        <v>0</v>
      </c>
      <c r="I532" s="45">
        <f t="shared" si="35"/>
        <v>450911.81645976729</v>
      </c>
    </row>
    <row r="533" spans="2:9" x14ac:dyDescent="0.25">
      <c r="B533" s="42">
        <v>406722.93871044298</v>
      </c>
      <c r="C533" s="37" t="e">
        <v>#N/A</v>
      </c>
      <c r="D533" s="37" t="s">
        <v>93</v>
      </c>
      <c r="E533" s="33"/>
      <c r="F533" s="44">
        <f t="shared" si="32"/>
        <v>0</v>
      </c>
      <c r="G533" s="44">
        <f t="shared" si="33"/>
        <v>0</v>
      </c>
      <c r="H533" s="44">
        <f t="shared" si="34"/>
        <v>0</v>
      </c>
      <c r="I533" s="45">
        <f t="shared" si="35"/>
        <v>406722.93871044298</v>
      </c>
    </row>
    <row r="534" spans="2:9" x14ac:dyDescent="0.25">
      <c r="B534" s="42">
        <v>148406.36279111076</v>
      </c>
      <c r="C534" s="37" t="e">
        <v>#N/A</v>
      </c>
      <c r="D534" s="37" t="s">
        <v>93</v>
      </c>
      <c r="E534" s="33"/>
      <c r="F534" s="44">
        <f t="shared" si="32"/>
        <v>0</v>
      </c>
      <c r="G534" s="44">
        <f t="shared" si="33"/>
        <v>0</v>
      </c>
      <c r="H534" s="44">
        <f t="shared" si="34"/>
        <v>0</v>
      </c>
      <c r="I534" s="45">
        <f t="shared" si="35"/>
        <v>148406.36279111076</v>
      </c>
    </row>
    <row r="535" spans="2:9" x14ac:dyDescent="0.25">
      <c r="B535" s="42">
        <v>1119779.6981828797</v>
      </c>
      <c r="C535" s="37" t="e">
        <v>#N/A</v>
      </c>
      <c r="D535" s="37" t="s">
        <v>93</v>
      </c>
      <c r="E535" s="33"/>
      <c r="F535" s="44">
        <f t="shared" si="32"/>
        <v>0</v>
      </c>
      <c r="G535" s="44">
        <f t="shared" si="33"/>
        <v>0</v>
      </c>
      <c r="H535" s="44">
        <f t="shared" si="34"/>
        <v>0</v>
      </c>
      <c r="I535" s="45">
        <f t="shared" si="35"/>
        <v>1119779.6981828797</v>
      </c>
    </row>
    <row r="536" spans="2:9" x14ac:dyDescent="0.25">
      <c r="B536" s="42">
        <v>93097.828875207735</v>
      </c>
      <c r="C536" s="37" t="e">
        <v>#N/A</v>
      </c>
      <c r="D536" s="37" t="s">
        <v>93</v>
      </c>
      <c r="E536" s="33"/>
      <c r="F536" s="44">
        <f t="shared" si="32"/>
        <v>0</v>
      </c>
      <c r="G536" s="44">
        <f t="shared" si="33"/>
        <v>0</v>
      </c>
      <c r="H536" s="44">
        <f t="shared" si="34"/>
        <v>0</v>
      </c>
      <c r="I536" s="45">
        <f t="shared" si="35"/>
        <v>93097.828875207735</v>
      </c>
    </row>
    <row r="537" spans="2:9" x14ac:dyDescent="0.25">
      <c r="B537" s="42">
        <v>1027.1668995249725</v>
      </c>
      <c r="C537" s="37" t="e">
        <v>#N/A</v>
      </c>
      <c r="D537" s="37" t="s">
        <v>93</v>
      </c>
      <c r="E537" s="33"/>
      <c r="F537" s="44">
        <f t="shared" si="32"/>
        <v>0</v>
      </c>
      <c r="G537" s="44">
        <f t="shared" si="33"/>
        <v>0</v>
      </c>
      <c r="H537" s="44">
        <f t="shared" si="34"/>
        <v>0</v>
      </c>
      <c r="I537" s="45">
        <f t="shared" si="35"/>
        <v>1027.1668995249725</v>
      </c>
    </row>
    <row r="538" spans="2:9" x14ac:dyDescent="0.25">
      <c r="B538" s="42">
        <v>138031.98854377519</v>
      </c>
      <c r="C538" s="37" t="e">
        <v>#N/A</v>
      </c>
      <c r="D538" s="37" t="s">
        <v>93</v>
      </c>
      <c r="E538" s="33"/>
      <c r="F538" s="44">
        <f t="shared" si="32"/>
        <v>0</v>
      </c>
      <c r="G538" s="44">
        <f t="shared" si="33"/>
        <v>0</v>
      </c>
      <c r="H538" s="44">
        <f t="shared" si="34"/>
        <v>0</v>
      </c>
      <c r="I538" s="45">
        <f t="shared" si="35"/>
        <v>138031.98854377519</v>
      </c>
    </row>
    <row r="539" spans="2:9" x14ac:dyDescent="0.25">
      <c r="B539" s="42">
        <v>392481.63694844034</v>
      </c>
      <c r="C539" s="37" t="e">
        <v>#N/A</v>
      </c>
      <c r="D539" s="37" t="s">
        <v>93</v>
      </c>
      <c r="E539" s="33"/>
      <c r="F539" s="44">
        <f t="shared" si="32"/>
        <v>0</v>
      </c>
      <c r="G539" s="44">
        <f t="shared" si="33"/>
        <v>0</v>
      </c>
      <c r="H539" s="44">
        <f t="shared" si="34"/>
        <v>0</v>
      </c>
      <c r="I539" s="45">
        <f t="shared" si="35"/>
        <v>392481.63694844034</v>
      </c>
    </row>
    <row r="540" spans="2:9" x14ac:dyDescent="0.25">
      <c r="B540" s="42">
        <v>47195.006763998586</v>
      </c>
      <c r="C540" s="37" t="e">
        <v>#N/A</v>
      </c>
      <c r="D540" s="37" t="s">
        <v>93</v>
      </c>
      <c r="E540" s="33"/>
      <c r="F540" s="44">
        <f t="shared" si="32"/>
        <v>0</v>
      </c>
      <c r="G540" s="44">
        <f t="shared" si="33"/>
        <v>0</v>
      </c>
      <c r="H540" s="44">
        <f t="shared" si="34"/>
        <v>0</v>
      </c>
      <c r="I540" s="45">
        <f t="shared" si="35"/>
        <v>47195.006763998586</v>
      </c>
    </row>
    <row r="541" spans="2:9" x14ac:dyDescent="0.25">
      <c r="B541" s="42">
        <v>168726.43258872756</v>
      </c>
      <c r="C541" s="37" t="e">
        <v>#N/A</v>
      </c>
      <c r="D541" s="37" t="s">
        <v>93</v>
      </c>
      <c r="E541" s="33"/>
      <c r="F541" s="44">
        <f t="shared" si="32"/>
        <v>0</v>
      </c>
      <c r="G541" s="44">
        <f t="shared" si="33"/>
        <v>0</v>
      </c>
      <c r="H541" s="44">
        <f t="shared" si="34"/>
        <v>0</v>
      </c>
      <c r="I541" s="45">
        <f t="shared" si="35"/>
        <v>168726.43258872756</v>
      </c>
    </row>
    <row r="542" spans="2:9" x14ac:dyDescent="0.25">
      <c r="B542" s="42">
        <v>652514.35809552239</v>
      </c>
      <c r="C542" s="37" t="e">
        <v>#N/A</v>
      </c>
      <c r="D542" s="37" t="s">
        <v>93</v>
      </c>
      <c r="E542" s="33"/>
      <c r="F542" s="44">
        <f t="shared" si="32"/>
        <v>0</v>
      </c>
      <c r="G542" s="44">
        <f t="shared" si="33"/>
        <v>0</v>
      </c>
      <c r="H542" s="44">
        <f t="shared" si="34"/>
        <v>0</v>
      </c>
      <c r="I542" s="45">
        <f t="shared" si="35"/>
        <v>652514.35809552239</v>
      </c>
    </row>
    <row r="543" spans="2:9" x14ac:dyDescent="0.25">
      <c r="B543" s="42">
        <v>6258.6800849764923</v>
      </c>
      <c r="C543" s="37" t="e">
        <v>#N/A</v>
      </c>
      <c r="D543" s="37" t="s">
        <v>93</v>
      </c>
      <c r="E543" s="33"/>
      <c r="F543" s="44">
        <f t="shared" si="32"/>
        <v>0</v>
      </c>
      <c r="G543" s="44">
        <f t="shared" si="33"/>
        <v>0</v>
      </c>
      <c r="H543" s="44">
        <f t="shared" si="34"/>
        <v>0</v>
      </c>
      <c r="I543" s="45">
        <f t="shared" si="35"/>
        <v>6258.6800849764923</v>
      </c>
    </row>
    <row r="544" spans="2:9" x14ac:dyDescent="0.25">
      <c r="B544" s="42">
        <v>313675.80813169066</v>
      </c>
      <c r="C544" s="37" t="e">
        <v>#N/A</v>
      </c>
      <c r="D544" s="37" t="s">
        <v>93</v>
      </c>
      <c r="E544" s="33"/>
      <c r="F544" s="44">
        <f t="shared" si="32"/>
        <v>0</v>
      </c>
      <c r="G544" s="44">
        <f t="shared" si="33"/>
        <v>0</v>
      </c>
      <c r="H544" s="44">
        <f t="shared" si="34"/>
        <v>0</v>
      </c>
      <c r="I544" s="45">
        <f t="shared" si="35"/>
        <v>313675.80813169066</v>
      </c>
    </row>
    <row r="545" spans="2:9" x14ac:dyDescent="0.25">
      <c r="B545" s="42">
        <v>547327.87164082471</v>
      </c>
      <c r="C545" s="37" t="e">
        <v>#N/A</v>
      </c>
      <c r="D545" s="37" t="s">
        <v>93</v>
      </c>
      <c r="E545" s="33"/>
      <c r="F545" s="44">
        <f t="shared" si="32"/>
        <v>0</v>
      </c>
      <c r="G545" s="44">
        <f t="shared" si="33"/>
        <v>0</v>
      </c>
      <c r="H545" s="44">
        <f t="shared" si="34"/>
        <v>0</v>
      </c>
      <c r="I545" s="45">
        <f t="shared" si="35"/>
        <v>547327.87164082471</v>
      </c>
    </row>
    <row r="546" spans="2:9" x14ac:dyDescent="0.25">
      <c r="B546" s="42">
        <v>244444.39175424114</v>
      </c>
      <c r="C546" s="37" t="e">
        <v>#N/A</v>
      </c>
      <c r="D546" s="37" t="s">
        <v>93</v>
      </c>
      <c r="E546" s="33"/>
      <c r="F546" s="44">
        <f t="shared" si="32"/>
        <v>0</v>
      </c>
      <c r="G546" s="44">
        <f t="shared" si="33"/>
        <v>0</v>
      </c>
      <c r="H546" s="44">
        <f t="shared" si="34"/>
        <v>0</v>
      </c>
      <c r="I546" s="45">
        <f t="shared" si="35"/>
        <v>244444.39175424114</v>
      </c>
    </row>
    <row r="547" spans="2:9" x14ac:dyDescent="0.25">
      <c r="B547" s="42">
        <v>1171424.347824719</v>
      </c>
      <c r="C547" s="37" t="e">
        <v>#N/A</v>
      </c>
      <c r="D547" s="37" t="s">
        <v>93</v>
      </c>
      <c r="E547" s="33"/>
      <c r="F547" s="44">
        <f t="shared" si="32"/>
        <v>0</v>
      </c>
      <c r="G547" s="44">
        <f t="shared" si="33"/>
        <v>0</v>
      </c>
      <c r="H547" s="44">
        <f t="shared" si="34"/>
        <v>0</v>
      </c>
      <c r="I547" s="45">
        <f t="shared" si="35"/>
        <v>1171424.347824719</v>
      </c>
    </row>
    <row r="548" spans="2:9" x14ac:dyDescent="0.25">
      <c r="B548" s="42">
        <v>149976.35266623338</v>
      </c>
      <c r="C548" s="37" t="e">
        <v>#N/A</v>
      </c>
      <c r="D548" s="37" t="s">
        <v>93</v>
      </c>
      <c r="E548" s="33"/>
      <c r="F548" s="44">
        <f t="shared" si="32"/>
        <v>0</v>
      </c>
      <c r="G548" s="44">
        <f t="shared" si="33"/>
        <v>0</v>
      </c>
      <c r="H548" s="44">
        <f t="shared" si="34"/>
        <v>0</v>
      </c>
      <c r="I548" s="45">
        <f t="shared" si="35"/>
        <v>149976.35266623338</v>
      </c>
    </row>
    <row r="549" spans="2:9" x14ac:dyDescent="0.25">
      <c r="B549" s="42">
        <v>5095.3425880693512</v>
      </c>
      <c r="C549" s="37" t="e">
        <v>#N/A</v>
      </c>
      <c r="D549" s="37" t="s">
        <v>93</v>
      </c>
      <c r="E549" s="33"/>
      <c r="F549" s="44">
        <f t="shared" si="32"/>
        <v>0</v>
      </c>
      <c r="G549" s="44">
        <f t="shared" si="33"/>
        <v>0</v>
      </c>
      <c r="H549" s="44">
        <f t="shared" si="34"/>
        <v>0</v>
      </c>
      <c r="I549" s="45">
        <f t="shared" si="35"/>
        <v>5095.3425880693512</v>
      </c>
    </row>
    <row r="550" spans="2:9" x14ac:dyDescent="0.25">
      <c r="B550" s="42">
        <v>24796.457848719405</v>
      </c>
      <c r="C550" s="37" t="e">
        <v>#N/A</v>
      </c>
      <c r="D550" s="37" t="s">
        <v>93</v>
      </c>
      <c r="E550" s="33"/>
      <c r="F550" s="44">
        <f t="shared" si="32"/>
        <v>0</v>
      </c>
      <c r="G550" s="44">
        <f t="shared" si="33"/>
        <v>0</v>
      </c>
      <c r="H550" s="44">
        <f t="shared" si="34"/>
        <v>0</v>
      </c>
      <c r="I550" s="45">
        <f t="shared" si="35"/>
        <v>24796.457848719405</v>
      </c>
    </row>
    <row r="551" spans="2:9" x14ac:dyDescent="0.25">
      <c r="B551" s="42">
        <v>362897.34951862169</v>
      </c>
      <c r="C551" s="37" t="e">
        <v>#N/A</v>
      </c>
      <c r="D551" s="37" t="s">
        <v>93</v>
      </c>
      <c r="E551" s="33"/>
      <c r="F551" s="44">
        <f t="shared" si="32"/>
        <v>0</v>
      </c>
      <c r="G551" s="44">
        <f t="shared" si="33"/>
        <v>0</v>
      </c>
      <c r="H551" s="44">
        <f t="shared" si="34"/>
        <v>0</v>
      </c>
      <c r="I551" s="45">
        <f t="shared" si="35"/>
        <v>362897.34951862169</v>
      </c>
    </row>
    <row r="552" spans="2:9" x14ac:dyDescent="0.25">
      <c r="B552" s="42">
        <v>635166.25576587429</v>
      </c>
      <c r="C552" s="37" t="e">
        <v>#N/A</v>
      </c>
      <c r="D552" s="37" t="s">
        <v>93</v>
      </c>
      <c r="E552" s="33"/>
      <c r="F552" s="44">
        <f t="shared" si="32"/>
        <v>0</v>
      </c>
      <c r="G552" s="44">
        <f t="shared" si="33"/>
        <v>0</v>
      </c>
      <c r="H552" s="44">
        <f t="shared" si="34"/>
        <v>0</v>
      </c>
      <c r="I552" s="45">
        <f t="shared" si="35"/>
        <v>635166.25576587429</v>
      </c>
    </row>
    <row r="553" spans="2:9" x14ac:dyDescent="0.25">
      <c r="B553" s="42">
        <v>1861.2081599797502</v>
      </c>
      <c r="C553" s="37" t="e">
        <v>#N/A</v>
      </c>
      <c r="D553" s="37" t="s">
        <v>93</v>
      </c>
      <c r="E553" s="33"/>
      <c r="F553" s="44">
        <f t="shared" si="32"/>
        <v>0</v>
      </c>
      <c r="G553" s="44">
        <f t="shared" si="33"/>
        <v>0</v>
      </c>
      <c r="H553" s="44">
        <f t="shared" si="34"/>
        <v>0</v>
      </c>
      <c r="I553" s="45">
        <f t="shared" si="35"/>
        <v>1861.2081599797502</v>
      </c>
    </row>
    <row r="554" spans="2:9" x14ac:dyDescent="0.25">
      <c r="B554" s="42">
        <v>1113128.5658278842</v>
      </c>
      <c r="C554" s="37" t="e">
        <v>#N/A</v>
      </c>
      <c r="D554" s="37" t="s">
        <v>93</v>
      </c>
      <c r="E554" s="33"/>
      <c r="F554" s="44">
        <f t="shared" si="32"/>
        <v>0</v>
      </c>
      <c r="G554" s="44">
        <f t="shared" si="33"/>
        <v>0</v>
      </c>
      <c r="H554" s="44">
        <f t="shared" si="34"/>
        <v>0</v>
      </c>
      <c r="I554" s="45">
        <f t="shared" si="35"/>
        <v>1113128.5658278842</v>
      </c>
    </row>
    <row r="555" spans="2:9" x14ac:dyDescent="0.25">
      <c r="B555" s="42">
        <v>1251.5855045159728</v>
      </c>
      <c r="C555" s="37" t="e">
        <v>#N/A</v>
      </c>
      <c r="D555" s="37" t="s">
        <v>93</v>
      </c>
      <c r="E555" s="33"/>
      <c r="F555" s="44">
        <f t="shared" si="32"/>
        <v>0</v>
      </c>
      <c r="G555" s="44">
        <f t="shared" si="33"/>
        <v>0</v>
      </c>
      <c r="H555" s="44">
        <f t="shared" si="34"/>
        <v>0</v>
      </c>
      <c r="I555" s="45">
        <f t="shared" si="35"/>
        <v>1251.5855045159728</v>
      </c>
    </row>
    <row r="556" spans="2:9" x14ac:dyDescent="0.25">
      <c r="B556" s="42">
        <v>39554.489060879991</v>
      </c>
      <c r="C556" s="37" t="e">
        <v>#N/A</v>
      </c>
      <c r="D556" s="37" t="s">
        <v>93</v>
      </c>
      <c r="E556" s="33"/>
      <c r="F556" s="44">
        <f t="shared" si="32"/>
        <v>0</v>
      </c>
      <c r="G556" s="44">
        <f t="shared" si="33"/>
        <v>0</v>
      </c>
      <c r="H556" s="44">
        <f t="shared" si="34"/>
        <v>0</v>
      </c>
      <c r="I556" s="45">
        <f t="shared" si="35"/>
        <v>39554.489060879991</v>
      </c>
    </row>
    <row r="557" spans="2:9" x14ac:dyDescent="0.25">
      <c r="B557" s="42">
        <v>200302.97907646891</v>
      </c>
      <c r="C557" s="37" t="e">
        <v>#N/A</v>
      </c>
      <c r="D557" s="37" t="s">
        <v>93</v>
      </c>
      <c r="E557" s="33"/>
      <c r="F557" s="44">
        <f t="shared" si="32"/>
        <v>0</v>
      </c>
      <c r="G557" s="44">
        <f t="shared" si="33"/>
        <v>0</v>
      </c>
      <c r="H557" s="44">
        <f t="shared" si="34"/>
        <v>0</v>
      </c>
      <c r="I557" s="45">
        <f t="shared" si="35"/>
        <v>200302.97907646891</v>
      </c>
    </row>
    <row r="558" spans="2:9" x14ac:dyDescent="0.25">
      <c r="B558" s="42">
        <v>639765.81432707596</v>
      </c>
      <c r="C558" s="37" t="e">
        <v>#N/A</v>
      </c>
      <c r="D558" s="37" t="s">
        <v>93</v>
      </c>
      <c r="E558" s="33"/>
      <c r="F558" s="44">
        <f t="shared" si="32"/>
        <v>0</v>
      </c>
      <c r="G558" s="44">
        <f t="shared" si="33"/>
        <v>0</v>
      </c>
      <c r="H558" s="44">
        <f t="shared" si="34"/>
        <v>0</v>
      </c>
      <c r="I558" s="45">
        <f t="shared" si="35"/>
        <v>639765.81432707596</v>
      </c>
    </row>
    <row r="559" spans="2:9" x14ac:dyDescent="0.25">
      <c r="B559" s="42">
        <v>309227.02856102068</v>
      </c>
      <c r="C559" s="37" t="e">
        <v>#N/A</v>
      </c>
      <c r="D559" s="37" t="s">
        <v>93</v>
      </c>
      <c r="E559" s="33"/>
      <c r="F559" s="44">
        <f t="shared" si="32"/>
        <v>0</v>
      </c>
      <c r="G559" s="44">
        <f t="shared" si="33"/>
        <v>0</v>
      </c>
      <c r="H559" s="44">
        <f t="shared" si="34"/>
        <v>0</v>
      </c>
      <c r="I559" s="45">
        <f t="shared" si="35"/>
        <v>309227.02856102068</v>
      </c>
    </row>
    <row r="560" spans="2:9" x14ac:dyDescent="0.25">
      <c r="B560" s="42">
        <v>344854.27511346363</v>
      </c>
      <c r="C560" s="37" t="e">
        <v>#N/A</v>
      </c>
      <c r="D560" s="37" t="s">
        <v>93</v>
      </c>
      <c r="E560" s="33"/>
      <c r="F560" s="44">
        <f t="shared" si="32"/>
        <v>0</v>
      </c>
      <c r="G560" s="44">
        <f t="shared" si="33"/>
        <v>0</v>
      </c>
      <c r="H560" s="44">
        <f t="shared" si="34"/>
        <v>0</v>
      </c>
      <c r="I560" s="45">
        <f t="shared" si="35"/>
        <v>344854.27511346363</v>
      </c>
    </row>
    <row r="561" spans="2:9" x14ac:dyDescent="0.25">
      <c r="B561" s="42">
        <v>256007.5790645236</v>
      </c>
      <c r="C561" s="37" t="e">
        <v>#N/A</v>
      </c>
      <c r="D561" s="37" t="s">
        <v>93</v>
      </c>
      <c r="E561" s="33"/>
      <c r="F561" s="44">
        <f t="shared" si="32"/>
        <v>0</v>
      </c>
      <c r="G561" s="44">
        <f t="shared" si="33"/>
        <v>0</v>
      </c>
      <c r="H561" s="44">
        <f t="shared" si="34"/>
        <v>0</v>
      </c>
      <c r="I561" s="45">
        <f t="shared" si="35"/>
        <v>256007.5790645236</v>
      </c>
    </row>
    <row r="562" spans="2:9" x14ac:dyDescent="0.25">
      <c r="B562" s="42">
        <v>103726.32957149317</v>
      </c>
      <c r="C562" s="37" t="e">
        <v>#N/A</v>
      </c>
      <c r="D562" s="37" t="s">
        <v>93</v>
      </c>
      <c r="E562" s="33"/>
      <c r="F562" s="44">
        <f t="shared" si="32"/>
        <v>0</v>
      </c>
      <c r="G562" s="44">
        <f t="shared" si="33"/>
        <v>0</v>
      </c>
      <c r="H562" s="44">
        <f t="shared" si="34"/>
        <v>0</v>
      </c>
      <c r="I562" s="45">
        <f t="shared" si="35"/>
        <v>103726.32957149317</v>
      </c>
    </row>
    <row r="563" spans="2:9" x14ac:dyDescent="0.25">
      <c r="B563" s="42">
        <v>42273.759427343575</v>
      </c>
      <c r="C563" s="37" t="e">
        <v>#N/A</v>
      </c>
      <c r="D563" s="37" t="s">
        <v>93</v>
      </c>
      <c r="E563" s="33"/>
      <c r="F563" s="44">
        <f t="shared" si="32"/>
        <v>0</v>
      </c>
      <c r="G563" s="44">
        <f t="shared" si="33"/>
        <v>0</v>
      </c>
      <c r="H563" s="44">
        <f t="shared" si="34"/>
        <v>0</v>
      </c>
      <c r="I563" s="45">
        <f t="shared" si="35"/>
        <v>42273.759427343575</v>
      </c>
    </row>
    <row r="564" spans="2:9" x14ac:dyDescent="0.25">
      <c r="B564" s="42">
        <v>483691.28475629713</v>
      </c>
      <c r="C564" s="37" t="e">
        <v>#N/A</v>
      </c>
      <c r="D564" s="37" t="s">
        <v>93</v>
      </c>
      <c r="E564" s="33"/>
      <c r="F564" s="44">
        <f t="shared" si="32"/>
        <v>0</v>
      </c>
      <c r="G564" s="44">
        <f t="shared" si="33"/>
        <v>0</v>
      </c>
      <c r="H564" s="44">
        <f t="shared" si="34"/>
        <v>0</v>
      </c>
      <c r="I564" s="45">
        <f t="shared" si="35"/>
        <v>483691.28475629713</v>
      </c>
    </row>
    <row r="565" spans="2:9" x14ac:dyDescent="0.25">
      <c r="B565" s="42">
        <v>31494.851237377308</v>
      </c>
      <c r="C565" s="37" t="e">
        <v>#N/A</v>
      </c>
      <c r="D565" s="37" t="s">
        <v>93</v>
      </c>
      <c r="E565" s="33"/>
      <c r="F565" s="44">
        <f t="shared" si="32"/>
        <v>0</v>
      </c>
      <c r="G565" s="44">
        <f t="shared" si="33"/>
        <v>0</v>
      </c>
      <c r="H565" s="44">
        <f t="shared" si="34"/>
        <v>0</v>
      </c>
      <c r="I565" s="45">
        <f t="shared" si="35"/>
        <v>31494.851237377308</v>
      </c>
    </row>
    <row r="566" spans="2:9" x14ac:dyDescent="0.25">
      <c r="B566" s="42">
        <v>556930.06163663254</v>
      </c>
      <c r="C566" s="37" t="e">
        <v>#N/A</v>
      </c>
      <c r="D566" s="37" t="s">
        <v>93</v>
      </c>
      <c r="E566" s="33"/>
      <c r="F566" s="44">
        <f t="shared" si="32"/>
        <v>0</v>
      </c>
      <c r="G566" s="44">
        <f t="shared" si="33"/>
        <v>0</v>
      </c>
      <c r="H566" s="44">
        <f t="shared" si="34"/>
        <v>0</v>
      </c>
      <c r="I566" s="45">
        <f t="shared" si="35"/>
        <v>556930.06163663254</v>
      </c>
    </row>
    <row r="567" spans="2:9" x14ac:dyDescent="0.25">
      <c r="B567" s="42">
        <v>3499.6340245074889</v>
      </c>
      <c r="C567" s="37" t="e">
        <v>#N/A</v>
      </c>
      <c r="D567" s="37" t="s">
        <v>93</v>
      </c>
      <c r="E567" s="33"/>
      <c r="F567" s="44">
        <f t="shared" si="32"/>
        <v>0</v>
      </c>
      <c r="G567" s="44">
        <f t="shared" si="33"/>
        <v>0</v>
      </c>
      <c r="H567" s="44">
        <f t="shared" si="34"/>
        <v>0</v>
      </c>
      <c r="I567" s="45">
        <f t="shared" si="35"/>
        <v>3499.6340245074889</v>
      </c>
    </row>
    <row r="568" spans="2:9" x14ac:dyDescent="0.25">
      <c r="B568" s="42">
        <v>973.4216424435582</v>
      </c>
      <c r="C568" s="37" t="e">
        <v>#N/A</v>
      </c>
      <c r="D568" s="37" t="s">
        <v>93</v>
      </c>
      <c r="E568" s="33"/>
      <c r="F568" s="44">
        <f t="shared" si="32"/>
        <v>0</v>
      </c>
      <c r="G568" s="44">
        <f t="shared" si="33"/>
        <v>0</v>
      </c>
      <c r="H568" s="44">
        <f t="shared" si="34"/>
        <v>0</v>
      </c>
      <c r="I568" s="45">
        <f t="shared" si="35"/>
        <v>973.4216424435582</v>
      </c>
    </row>
    <row r="569" spans="2:9" x14ac:dyDescent="0.25">
      <c r="B569" s="42">
        <v>119412.9456460082</v>
      </c>
      <c r="C569" s="37" t="e">
        <v>#N/A</v>
      </c>
      <c r="D569" s="37" t="s">
        <v>93</v>
      </c>
      <c r="E569" s="33"/>
      <c r="F569" s="44">
        <f t="shared" si="32"/>
        <v>0</v>
      </c>
      <c r="G569" s="44">
        <f t="shared" si="33"/>
        <v>0</v>
      </c>
      <c r="H569" s="44">
        <f t="shared" si="34"/>
        <v>0</v>
      </c>
      <c r="I569" s="45">
        <f t="shared" si="35"/>
        <v>119412.9456460082</v>
      </c>
    </row>
    <row r="570" spans="2:9" x14ac:dyDescent="0.25">
      <c r="B570" s="42">
        <v>1448.9008156062764</v>
      </c>
      <c r="C570" s="37" t="e">
        <v>#N/A</v>
      </c>
      <c r="D570" s="37" t="s">
        <v>93</v>
      </c>
      <c r="E570" s="33"/>
      <c r="F570" s="44">
        <f t="shared" si="32"/>
        <v>0</v>
      </c>
      <c r="G570" s="44">
        <f t="shared" si="33"/>
        <v>0</v>
      </c>
      <c r="H570" s="44">
        <f t="shared" si="34"/>
        <v>0</v>
      </c>
      <c r="I570" s="45">
        <f t="shared" si="35"/>
        <v>1448.9008156062764</v>
      </c>
    </row>
    <row r="571" spans="2:9" x14ac:dyDescent="0.25">
      <c r="B571" s="42">
        <v>26555.306692204045</v>
      </c>
      <c r="C571" s="37" t="e">
        <v>#N/A</v>
      </c>
      <c r="D571" s="37" t="s">
        <v>93</v>
      </c>
      <c r="E571" s="33"/>
      <c r="F571" s="44">
        <f t="shared" si="32"/>
        <v>0</v>
      </c>
      <c r="G571" s="44">
        <f t="shared" si="33"/>
        <v>0</v>
      </c>
      <c r="H571" s="44">
        <f t="shared" si="34"/>
        <v>0</v>
      </c>
      <c r="I571" s="45">
        <f t="shared" si="35"/>
        <v>26555.306692204045</v>
      </c>
    </row>
    <row r="572" spans="2:9" x14ac:dyDescent="0.25">
      <c r="B572" s="42">
        <v>98319.999076541077</v>
      </c>
      <c r="C572" s="37" t="e">
        <v>#N/A</v>
      </c>
      <c r="D572" s="37" t="s">
        <v>93</v>
      </c>
      <c r="E572" s="33"/>
      <c r="F572" s="44">
        <f t="shared" si="32"/>
        <v>0</v>
      </c>
      <c r="G572" s="44">
        <f t="shared" si="33"/>
        <v>0</v>
      </c>
      <c r="H572" s="44">
        <f t="shared" si="34"/>
        <v>0</v>
      </c>
      <c r="I572" s="45">
        <f t="shared" si="35"/>
        <v>98319.999076541077</v>
      </c>
    </row>
    <row r="573" spans="2:9" x14ac:dyDescent="0.25">
      <c r="B573" s="42">
        <v>288199.01395519829</v>
      </c>
      <c r="C573" s="37" t="e">
        <v>#N/A</v>
      </c>
      <c r="D573" s="37" t="s">
        <v>93</v>
      </c>
      <c r="E573" s="33"/>
      <c r="F573" s="44">
        <f t="shared" si="32"/>
        <v>0</v>
      </c>
      <c r="G573" s="44">
        <f t="shared" si="33"/>
        <v>0</v>
      </c>
      <c r="H573" s="44">
        <f t="shared" si="34"/>
        <v>0</v>
      </c>
      <c r="I573" s="45">
        <f t="shared" si="35"/>
        <v>288199.01395519829</v>
      </c>
    </row>
    <row r="574" spans="2:9" x14ac:dyDescent="0.25">
      <c r="B574" s="42">
        <v>898.19766175513905</v>
      </c>
      <c r="C574" s="37" t="e">
        <v>#N/A</v>
      </c>
      <c r="D574" s="37" t="s">
        <v>93</v>
      </c>
      <c r="E574" s="33"/>
      <c r="F574" s="44">
        <f t="shared" si="32"/>
        <v>0</v>
      </c>
      <c r="G574" s="44">
        <f t="shared" si="33"/>
        <v>0</v>
      </c>
      <c r="H574" s="44">
        <f t="shared" si="34"/>
        <v>0</v>
      </c>
      <c r="I574" s="45">
        <f t="shared" si="35"/>
        <v>898.19766175513905</v>
      </c>
    </row>
    <row r="575" spans="2:9" x14ac:dyDescent="0.25">
      <c r="B575" s="42">
        <v>3187.9964291263741</v>
      </c>
      <c r="C575" s="37" t="e">
        <v>#N/A</v>
      </c>
      <c r="D575" s="37" t="s">
        <v>93</v>
      </c>
      <c r="E575" s="33"/>
      <c r="F575" s="44">
        <f t="shared" si="32"/>
        <v>0</v>
      </c>
      <c r="G575" s="44">
        <f t="shared" si="33"/>
        <v>0</v>
      </c>
      <c r="H575" s="44">
        <f t="shared" si="34"/>
        <v>0</v>
      </c>
      <c r="I575" s="45">
        <f t="shared" si="35"/>
        <v>3187.9964291263741</v>
      </c>
    </row>
    <row r="576" spans="2:9" x14ac:dyDescent="0.25">
      <c r="B576" s="42">
        <v>809.13183448314726</v>
      </c>
      <c r="C576" s="37" t="e">
        <v>#N/A</v>
      </c>
      <c r="D576" s="37" t="s">
        <v>93</v>
      </c>
      <c r="E576" s="33"/>
      <c r="F576" s="44">
        <f t="shared" si="32"/>
        <v>0</v>
      </c>
      <c r="G576" s="44">
        <f t="shared" si="33"/>
        <v>0</v>
      </c>
      <c r="H576" s="44">
        <f t="shared" si="34"/>
        <v>0</v>
      </c>
      <c r="I576" s="45">
        <f t="shared" si="35"/>
        <v>809.13183448314726</v>
      </c>
    </row>
    <row r="577" spans="2:9" x14ac:dyDescent="0.25">
      <c r="B577" s="42">
        <v>579517.98038928886</v>
      </c>
      <c r="C577" s="37" t="e">
        <v>#N/A</v>
      </c>
      <c r="D577" s="37" t="s">
        <v>93</v>
      </c>
      <c r="E577" s="33"/>
      <c r="F577" s="44">
        <f t="shared" si="32"/>
        <v>0</v>
      </c>
      <c r="G577" s="44">
        <f t="shared" si="33"/>
        <v>0</v>
      </c>
      <c r="H577" s="44">
        <f t="shared" si="34"/>
        <v>0</v>
      </c>
      <c r="I577" s="45">
        <f t="shared" si="35"/>
        <v>579517.98038928886</v>
      </c>
    </row>
    <row r="578" spans="2:9" x14ac:dyDescent="0.25">
      <c r="B578" s="42">
        <v>526079.92684590828</v>
      </c>
      <c r="C578" s="37" t="e">
        <v>#N/A</v>
      </c>
      <c r="D578" s="37" t="s">
        <v>93</v>
      </c>
      <c r="E578" s="33"/>
      <c r="F578" s="44">
        <f t="shared" si="32"/>
        <v>0</v>
      </c>
      <c r="G578" s="44">
        <f t="shared" si="33"/>
        <v>0</v>
      </c>
      <c r="H578" s="44">
        <f t="shared" si="34"/>
        <v>0</v>
      </c>
      <c r="I578" s="45">
        <f t="shared" si="35"/>
        <v>526079.92684590828</v>
      </c>
    </row>
    <row r="579" spans="2:9" x14ac:dyDescent="0.25">
      <c r="B579" s="42">
        <v>260624.40459498455</v>
      </c>
      <c r="C579" s="37" t="e">
        <v>#N/A</v>
      </c>
      <c r="D579" s="37" t="s">
        <v>93</v>
      </c>
      <c r="E579" s="33"/>
      <c r="F579" s="44">
        <f t="shared" si="32"/>
        <v>0</v>
      </c>
      <c r="G579" s="44">
        <f t="shared" si="33"/>
        <v>0</v>
      </c>
      <c r="H579" s="44">
        <f t="shared" si="34"/>
        <v>0</v>
      </c>
      <c r="I579" s="45">
        <f t="shared" si="35"/>
        <v>260624.40459498455</v>
      </c>
    </row>
    <row r="580" spans="2:9" x14ac:dyDescent="0.25">
      <c r="B580" s="42">
        <v>778938.86451446149</v>
      </c>
      <c r="C580" s="37" t="e">
        <v>#N/A</v>
      </c>
      <c r="D580" s="37" t="s">
        <v>93</v>
      </c>
      <c r="E580" s="33"/>
      <c r="F580" s="44">
        <f t="shared" si="32"/>
        <v>0</v>
      </c>
      <c r="G580" s="44">
        <f t="shared" si="33"/>
        <v>0</v>
      </c>
      <c r="H580" s="44">
        <f t="shared" si="34"/>
        <v>0</v>
      </c>
      <c r="I580" s="45">
        <f t="shared" si="35"/>
        <v>778938.86451446149</v>
      </c>
    </row>
    <row r="581" spans="2:9" x14ac:dyDescent="0.25">
      <c r="B581" s="42">
        <v>1107178.337993531</v>
      </c>
      <c r="C581" s="37" t="e">
        <v>#N/A</v>
      </c>
      <c r="D581" s="37" t="s">
        <v>93</v>
      </c>
      <c r="E581" s="33"/>
      <c r="F581" s="44">
        <f t="shared" si="32"/>
        <v>0</v>
      </c>
      <c r="G581" s="44">
        <f t="shared" si="33"/>
        <v>0</v>
      </c>
      <c r="H581" s="44">
        <f t="shared" si="34"/>
        <v>0</v>
      </c>
      <c r="I581" s="45">
        <f t="shared" si="35"/>
        <v>1107178.337993531</v>
      </c>
    </row>
    <row r="582" spans="2:9" x14ac:dyDescent="0.25">
      <c r="B582" s="42">
        <v>773601.21248553088</v>
      </c>
      <c r="C582" s="37" t="e">
        <v>#N/A</v>
      </c>
      <c r="D582" s="37" t="s">
        <v>93</v>
      </c>
      <c r="E582" s="33"/>
      <c r="F582" s="44">
        <f t="shared" si="32"/>
        <v>0</v>
      </c>
      <c r="G582" s="44">
        <f t="shared" si="33"/>
        <v>0</v>
      </c>
      <c r="H582" s="44">
        <f t="shared" si="34"/>
        <v>0</v>
      </c>
      <c r="I582" s="45">
        <f t="shared" si="35"/>
        <v>773601.21248553088</v>
      </c>
    </row>
    <row r="583" spans="2:9" x14ac:dyDescent="0.25">
      <c r="B583" s="42">
        <v>317708.38401260128</v>
      </c>
      <c r="C583" s="37" t="e">
        <v>#N/A</v>
      </c>
      <c r="D583" s="37" t="s">
        <v>93</v>
      </c>
      <c r="E583" s="33"/>
      <c r="F583" s="44">
        <f t="shared" si="32"/>
        <v>0</v>
      </c>
      <c r="G583" s="44">
        <f t="shared" si="33"/>
        <v>0</v>
      </c>
      <c r="H583" s="44">
        <f t="shared" si="34"/>
        <v>0</v>
      </c>
      <c r="I583" s="45">
        <f t="shared" si="35"/>
        <v>317708.38401260128</v>
      </c>
    </row>
    <row r="584" spans="2:9" x14ac:dyDescent="0.25">
      <c r="B584" s="42">
        <v>86647.935058960546</v>
      </c>
      <c r="C584" s="37" t="e">
        <v>#N/A</v>
      </c>
      <c r="D584" s="37" t="s">
        <v>93</v>
      </c>
      <c r="E584" s="33"/>
      <c r="F584" s="44">
        <f t="shared" ref="F584:F647" si="36">IFERROR(IF(D584="y",0,IF(C584&gt;=BulkLineLimit,B584,0)),0)</f>
        <v>0</v>
      </c>
      <c r="G584" s="44">
        <f t="shared" ref="G584:G647" si="37">IFERROR(IF(D584="y",0,IF(AND(C584&lt;BulkLineLimit,C584&gt;=RegionalLineLimit),B584,0)),0)</f>
        <v>0</v>
      </c>
      <c r="H584" s="44">
        <f t="shared" ref="H584:H647" si="38">IFERROR(IF(D584="y",0,IF(C584&lt;RegionalLineLimit,B584,0)),0)+IFERROR(IF(D584="y",B584,0),0)</f>
        <v>0</v>
      </c>
      <c r="I584" s="45">
        <f t="shared" ref="I584:I647" si="39">B584-SUM(F584:H584)</f>
        <v>86647.935058960546</v>
      </c>
    </row>
    <row r="585" spans="2:9" x14ac:dyDescent="0.25">
      <c r="B585" s="42">
        <v>14819.266377615391</v>
      </c>
      <c r="C585" s="37" t="e">
        <v>#N/A</v>
      </c>
      <c r="D585" s="37" t="s">
        <v>93</v>
      </c>
      <c r="E585" s="33"/>
      <c r="F585" s="44">
        <f t="shared" si="36"/>
        <v>0</v>
      </c>
      <c r="G585" s="44">
        <f t="shared" si="37"/>
        <v>0</v>
      </c>
      <c r="H585" s="44">
        <f t="shared" si="38"/>
        <v>0</v>
      </c>
      <c r="I585" s="45">
        <f t="shared" si="39"/>
        <v>14819.266377615391</v>
      </c>
    </row>
    <row r="586" spans="2:9" x14ac:dyDescent="0.25">
      <c r="B586" s="42">
        <v>503951.1483287731</v>
      </c>
      <c r="C586" s="37" t="e">
        <v>#N/A</v>
      </c>
      <c r="D586" s="37" t="s">
        <v>93</v>
      </c>
      <c r="E586" s="33"/>
      <c r="F586" s="44">
        <f t="shared" si="36"/>
        <v>0</v>
      </c>
      <c r="G586" s="44">
        <f t="shared" si="37"/>
        <v>0</v>
      </c>
      <c r="H586" s="44">
        <f t="shared" si="38"/>
        <v>0</v>
      </c>
      <c r="I586" s="45">
        <f t="shared" si="39"/>
        <v>503951.1483287731</v>
      </c>
    </row>
    <row r="587" spans="2:9" x14ac:dyDescent="0.25">
      <c r="B587" s="42">
        <v>58368.636105934682</v>
      </c>
      <c r="C587" s="37" t="e">
        <v>#N/A</v>
      </c>
      <c r="D587" s="37" t="s">
        <v>93</v>
      </c>
      <c r="E587" s="33"/>
      <c r="F587" s="44">
        <f t="shared" si="36"/>
        <v>0</v>
      </c>
      <c r="G587" s="44">
        <f t="shared" si="37"/>
        <v>0</v>
      </c>
      <c r="H587" s="44">
        <f t="shared" si="38"/>
        <v>0</v>
      </c>
      <c r="I587" s="45">
        <f t="shared" si="39"/>
        <v>58368.636105934682</v>
      </c>
    </row>
    <row r="588" spans="2:9" x14ac:dyDescent="0.25">
      <c r="B588" s="42">
        <v>911052.26853058499</v>
      </c>
      <c r="C588" s="37" t="e">
        <v>#N/A</v>
      </c>
      <c r="D588" s="37" t="s">
        <v>93</v>
      </c>
      <c r="E588" s="33"/>
      <c r="F588" s="44">
        <f t="shared" si="36"/>
        <v>0</v>
      </c>
      <c r="G588" s="44">
        <f t="shared" si="37"/>
        <v>0</v>
      </c>
      <c r="H588" s="44">
        <f t="shared" si="38"/>
        <v>0</v>
      </c>
      <c r="I588" s="45">
        <f t="shared" si="39"/>
        <v>911052.26853058499</v>
      </c>
    </row>
    <row r="589" spans="2:9" x14ac:dyDescent="0.25">
      <c r="B589" s="42">
        <v>228586.89827526684</v>
      </c>
      <c r="C589" s="37" t="e">
        <v>#N/A</v>
      </c>
      <c r="D589" s="37" t="s">
        <v>93</v>
      </c>
      <c r="E589" s="33"/>
      <c r="F589" s="44">
        <f t="shared" si="36"/>
        <v>0</v>
      </c>
      <c r="G589" s="44">
        <f t="shared" si="37"/>
        <v>0</v>
      </c>
      <c r="H589" s="44">
        <f t="shared" si="38"/>
        <v>0</v>
      </c>
      <c r="I589" s="45">
        <f t="shared" si="39"/>
        <v>228586.89827526684</v>
      </c>
    </row>
    <row r="590" spans="2:9" x14ac:dyDescent="0.25">
      <c r="B590" s="42">
        <v>811893.80272186303</v>
      </c>
      <c r="C590" s="37" t="e">
        <v>#N/A</v>
      </c>
      <c r="D590" s="37" t="s">
        <v>93</v>
      </c>
      <c r="E590" s="33"/>
      <c r="F590" s="44">
        <f t="shared" si="36"/>
        <v>0</v>
      </c>
      <c r="G590" s="44">
        <f t="shared" si="37"/>
        <v>0</v>
      </c>
      <c r="H590" s="44">
        <f t="shared" si="38"/>
        <v>0</v>
      </c>
      <c r="I590" s="45">
        <f t="shared" si="39"/>
        <v>811893.80272186303</v>
      </c>
    </row>
    <row r="591" spans="2:9" x14ac:dyDescent="0.25">
      <c r="B591" s="42">
        <v>145117.07396827411</v>
      </c>
      <c r="C591" s="37" t="e">
        <v>#N/A</v>
      </c>
      <c r="D591" s="37" t="s">
        <v>93</v>
      </c>
      <c r="E591" s="33"/>
      <c r="F591" s="44">
        <f t="shared" si="36"/>
        <v>0</v>
      </c>
      <c r="G591" s="44">
        <f t="shared" si="37"/>
        <v>0</v>
      </c>
      <c r="H591" s="44">
        <f t="shared" si="38"/>
        <v>0</v>
      </c>
      <c r="I591" s="45">
        <f t="shared" si="39"/>
        <v>145117.07396827411</v>
      </c>
    </row>
    <row r="592" spans="2:9" x14ac:dyDescent="0.25">
      <c r="B592" s="42">
        <v>38751.45884675163</v>
      </c>
      <c r="C592" s="37" t="e">
        <v>#N/A</v>
      </c>
      <c r="D592" s="37" t="s">
        <v>93</v>
      </c>
      <c r="E592" s="33"/>
      <c r="F592" s="44">
        <f t="shared" si="36"/>
        <v>0</v>
      </c>
      <c r="G592" s="44">
        <f t="shared" si="37"/>
        <v>0</v>
      </c>
      <c r="H592" s="44">
        <f t="shared" si="38"/>
        <v>0</v>
      </c>
      <c r="I592" s="45">
        <f t="shared" si="39"/>
        <v>38751.45884675163</v>
      </c>
    </row>
    <row r="593" spans="2:9" x14ac:dyDescent="0.25">
      <c r="B593" s="42">
        <v>410838.9323726123</v>
      </c>
      <c r="C593" s="37" t="e">
        <v>#N/A</v>
      </c>
      <c r="D593" s="37" t="s">
        <v>93</v>
      </c>
      <c r="E593" s="33"/>
      <c r="F593" s="44">
        <f t="shared" si="36"/>
        <v>0</v>
      </c>
      <c r="G593" s="44">
        <f t="shared" si="37"/>
        <v>0</v>
      </c>
      <c r="H593" s="44">
        <f t="shared" si="38"/>
        <v>0</v>
      </c>
      <c r="I593" s="45">
        <f t="shared" si="39"/>
        <v>410838.9323726123</v>
      </c>
    </row>
    <row r="594" spans="2:9" x14ac:dyDescent="0.25">
      <c r="B594" s="42">
        <v>299439.93166719982</v>
      </c>
      <c r="C594" s="37" t="e">
        <v>#N/A</v>
      </c>
      <c r="D594" s="37" t="s">
        <v>93</v>
      </c>
      <c r="E594" s="33"/>
      <c r="F594" s="44">
        <f t="shared" si="36"/>
        <v>0</v>
      </c>
      <c r="G594" s="44">
        <f t="shared" si="37"/>
        <v>0</v>
      </c>
      <c r="H594" s="44">
        <f t="shared" si="38"/>
        <v>0</v>
      </c>
      <c r="I594" s="45">
        <f t="shared" si="39"/>
        <v>299439.93166719982</v>
      </c>
    </row>
    <row r="595" spans="2:9" x14ac:dyDescent="0.25">
      <c r="B595" s="42">
        <v>97097.573250903239</v>
      </c>
      <c r="C595" s="37" t="e">
        <v>#N/A</v>
      </c>
      <c r="D595" s="37" t="s">
        <v>93</v>
      </c>
      <c r="E595" s="33"/>
      <c r="F595" s="44">
        <f t="shared" si="36"/>
        <v>0</v>
      </c>
      <c r="G595" s="44">
        <f t="shared" si="37"/>
        <v>0</v>
      </c>
      <c r="H595" s="44">
        <f t="shared" si="38"/>
        <v>0</v>
      </c>
      <c r="I595" s="45">
        <f t="shared" si="39"/>
        <v>97097.573250903239</v>
      </c>
    </row>
    <row r="596" spans="2:9" x14ac:dyDescent="0.25">
      <c r="B596" s="42">
        <v>177318.37613237079</v>
      </c>
      <c r="C596" s="37" t="e">
        <v>#N/A</v>
      </c>
      <c r="D596" s="37" t="s">
        <v>93</v>
      </c>
      <c r="E596" s="33"/>
      <c r="F596" s="44">
        <f t="shared" si="36"/>
        <v>0</v>
      </c>
      <c r="G596" s="44">
        <f t="shared" si="37"/>
        <v>0</v>
      </c>
      <c r="H596" s="44">
        <f t="shared" si="38"/>
        <v>0</v>
      </c>
      <c r="I596" s="45">
        <f t="shared" si="39"/>
        <v>177318.37613237079</v>
      </c>
    </row>
    <row r="597" spans="2:9" x14ac:dyDescent="0.25">
      <c r="B597" s="42">
        <v>694710.47023621062</v>
      </c>
      <c r="C597" s="37" t="e">
        <v>#N/A</v>
      </c>
      <c r="D597" s="37" t="s">
        <v>93</v>
      </c>
      <c r="E597" s="33"/>
      <c r="F597" s="44">
        <f t="shared" si="36"/>
        <v>0</v>
      </c>
      <c r="G597" s="44">
        <f t="shared" si="37"/>
        <v>0</v>
      </c>
      <c r="H597" s="44">
        <f t="shared" si="38"/>
        <v>0</v>
      </c>
      <c r="I597" s="45">
        <f t="shared" si="39"/>
        <v>694710.47023621062</v>
      </c>
    </row>
    <row r="598" spans="2:9" x14ac:dyDescent="0.25">
      <c r="B598" s="42">
        <v>179815.62832120384</v>
      </c>
      <c r="C598" s="37" t="e">
        <v>#N/A</v>
      </c>
      <c r="D598" s="37" t="s">
        <v>93</v>
      </c>
      <c r="E598" s="33"/>
      <c r="F598" s="44">
        <f t="shared" si="36"/>
        <v>0</v>
      </c>
      <c r="G598" s="44">
        <f t="shared" si="37"/>
        <v>0</v>
      </c>
      <c r="H598" s="44">
        <f t="shared" si="38"/>
        <v>0</v>
      </c>
      <c r="I598" s="45">
        <f t="shared" si="39"/>
        <v>179815.62832120384</v>
      </c>
    </row>
    <row r="599" spans="2:9" x14ac:dyDescent="0.25">
      <c r="B599" s="42">
        <v>853614.7735766191</v>
      </c>
      <c r="C599" s="37" t="e">
        <v>#N/A</v>
      </c>
      <c r="D599" s="37" t="s">
        <v>93</v>
      </c>
      <c r="E599" s="33"/>
      <c r="F599" s="44">
        <f t="shared" si="36"/>
        <v>0</v>
      </c>
      <c r="G599" s="44">
        <f t="shared" si="37"/>
        <v>0</v>
      </c>
      <c r="H599" s="44">
        <f t="shared" si="38"/>
        <v>0</v>
      </c>
      <c r="I599" s="45">
        <f t="shared" si="39"/>
        <v>853614.7735766191</v>
      </c>
    </row>
    <row r="600" spans="2:9" x14ac:dyDescent="0.25">
      <c r="B600" s="42">
        <v>25109.157674448565</v>
      </c>
      <c r="C600" s="37" t="e">
        <v>#N/A</v>
      </c>
      <c r="D600" s="37" t="s">
        <v>93</v>
      </c>
      <c r="E600" s="33"/>
      <c r="F600" s="44">
        <f t="shared" si="36"/>
        <v>0</v>
      </c>
      <c r="G600" s="44">
        <f t="shared" si="37"/>
        <v>0</v>
      </c>
      <c r="H600" s="44">
        <f t="shared" si="38"/>
        <v>0</v>
      </c>
      <c r="I600" s="45">
        <f t="shared" si="39"/>
        <v>25109.157674448565</v>
      </c>
    </row>
    <row r="601" spans="2:9" x14ac:dyDescent="0.25">
      <c r="B601" s="42">
        <v>483755.20992292167</v>
      </c>
      <c r="C601" s="37" t="e">
        <v>#N/A</v>
      </c>
      <c r="D601" s="37" t="s">
        <v>93</v>
      </c>
      <c r="E601" s="33"/>
      <c r="F601" s="44">
        <f t="shared" si="36"/>
        <v>0</v>
      </c>
      <c r="G601" s="44">
        <f t="shared" si="37"/>
        <v>0</v>
      </c>
      <c r="H601" s="44">
        <f t="shared" si="38"/>
        <v>0</v>
      </c>
      <c r="I601" s="45">
        <f t="shared" si="39"/>
        <v>483755.20992292167</v>
      </c>
    </row>
    <row r="602" spans="2:9" x14ac:dyDescent="0.25">
      <c r="B602" s="42">
        <v>609755.10048941663</v>
      </c>
      <c r="C602" s="37" t="e">
        <v>#N/A</v>
      </c>
      <c r="D602" s="37" t="s">
        <v>93</v>
      </c>
      <c r="E602" s="33"/>
      <c r="F602" s="44">
        <f t="shared" si="36"/>
        <v>0</v>
      </c>
      <c r="G602" s="44">
        <f t="shared" si="37"/>
        <v>0</v>
      </c>
      <c r="H602" s="44">
        <f t="shared" si="38"/>
        <v>0</v>
      </c>
      <c r="I602" s="45">
        <f t="shared" si="39"/>
        <v>609755.10048941663</v>
      </c>
    </row>
    <row r="603" spans="2:9" x14ac:dyDescent="0.25">
      <c r="B603" s="42">
        <v>266192.81107984559</v>
      </c>
      <c r="C603" s="37" t="e">
        <v>#N/A</v>
      </c>
      <c r="D603" s="37" t="s">
        <v>93</v>
      </c>
      <c r="E603" s="33"/>
      <c r="F603" s="44">
        <f t="shared" si="36"/>
        <v>0</v>
      </c>
      <c r="G603" s="44">
        <f t="shared" si="37"/>
        <v>0</v>
      </c>
      <c r="H603" s="44">
        <f t="shared" si="38"/>
        <v>0</v>
      </c>
      <c r="I603" s="45">
        <f t="shared" si="39"/>
        <v>266192.81107984559</v>
      </c>
    </row>
    <row r="604" spans="2:9" x14ac:dyDescent="0.25">
      <c r="B604" s="42">
        <v>324804.41110923461</v>
      </c>
      <c r="C604" s="37" t="e">
        <v>#N/A</v>
      </c>
      <c r="D604" s="37" t="s">
        <v>93</v>
      </c>
      <c r="E604" s="33"/>
      <c r="F604" s="44">
        <f t="shared" si="36"/>
        <v>0</v>
      </c>
      <c r="G604" s="44">
        <f t="shared" si="37"/>
        <v>0</v>
      </c>
      <c r="H604" s="44">
        <f t="shared" si="38"/>
        <v>0</v>
      </c>
      <c r="I604" s="45">
        <f t="shared" si="39"/>
        <v>324804.41110923461</v>
      </c>
    </row>
    <row r="605" spans="2:9" x14ac:dyDescent="0.25">
      <c r="B605" s="42">
        <v>188326.34722209175</v>
      </c>
      <c r="C605" s="37" t="e">
        <v>#N/A</v>
      </c>
      <c r="D605" s="37" t="s">
        <v>93</v>
      </c>
      <c r="E605" s="33"/>
      <c r="F605" s="44">
        <f t="shared" si="36"/>
        <v>0</v>
      </c>
      <c r="G605" s="44">
        <f t="shared" si="37"/>
        <v>0</v>
      </c>
      <c r="H605" s="44">
        <f t="shared" si="38"/>
        <v>0</v>
      </c>
      <c r="I605" s="45">
        <f t="shared" si="39"/>
        <v>188326.34722209175</v>
      </c>
    </row>
    <row r="606" spans="2:9" x14ac:dyDescent="0.25">
      <c r="B606" s="42">
        <v>459305.25784194021</v>
      </c>
      <c r="C606" s="37" t="e">
        <v>#N/A</v>
      </c>
      <c r="D606" s="37" t="s">
        <v>93</v>
      </c>
      <c r="E606" s="33"/>
      <c r="F606" s="44">
        <f t="shared" si="36"/>
        <v>0</v>
      </c>
      <c r="G606" s="44">
        <f t="shared" si="37"/>
        <v>0</v>
      </c>
      <c r="H606" s="44">
        <f t="shared" si="38"/>
        <v>0</v>
      </c>
      <c r="I606" s="45">
        <f t="shared" si="39"/>
        <v>459305.25784194021</v>
      </c>
    </row>
    <row r="607" spans="2:9" x14ac:dyDescent="0.25">
      <c r="B607" s="42">
        <v>916712.87675227737</v>
      </c>
      <c r="C607" s="37" t="e">
        <v>#N/A</v>
      </c>
      <c r="D607" s="37" t="s">
        <v>93</v>
      </c>
      <c r="E607" s="33"/>
      <c r="F607" s="44">
        <f t="shared" si="36"/>
        <v>0</v>
      </c>
      <c r="G607" s="44">
        <f t="shared" si="37"/>
        <v>0</v>
      </c>
      <c r="H607" s="44">
        <f t="shared" si="38"/>
        <v>0</v>
      </c>
      <c r="I607" s="45">
        <f t="shared" si="39"/>
        <v>916712.87675227737</v>
      </c>
    </row>
    <row r="608" spans="2:9" x14ac:dyDescent="0.25">
      <c r="B608" s="42">
        <v>118817.69809506473</v>
      </c>
      <c r="C608" s="37" t="e">
        <v>#N/A</v>
      </c>
      <c r="D608" s="37" t="s">
        <v>93</v>
      </c>
      <c r="E608" s="33"/>
      <c r="F608" s="44">
        <f t="shared" si="36"/>
        <v>0</v>
      </c>
      <c r="G608" s="44">
        <f t="shared" si="37"/>
        <v>0</v>
      </c>
      <c r="H608" s="44">
        <f t="shared" si="38"/>
        <v>0</v>
      </c>
      <c r="I608" s="45">
        <f t="shared" si="39"/>
        <v>118817.69809506473</v>
      </c>
    </row>
    <row r="609" spans="2:9" x14ac:dyDescent="0.25">
      <c r="B609" s="42">
        <v>8207.8614719080724</v>
      </c>
      <c r="C609" s="37" t="e">
        <v>#N/A</v>
      </c>
      <c r="D609" s="37" t="s">
        <v>93</v>
      </c>
      <c r="E609" s="33"/>
      <c r="F609" s="44">
        <f t="shared" si="36"/>
        <v>0</v>
      </c>
      <c r="G609" s="44">
        <f t="shared" si="37"/>
        <v>0</v>
      </c>
      <c r="H609" s="44">
        <f t="shared" si="38"/>
        <v>0</v>
      </c>
      <c r="I609" s="45">
        <f t="shared" si="39"/>
        <v>8207.8614719080724</v>
      </c>
    </row>
    <row r="610" spans="2:9" x14ac:dyDescent="0.25">
      <c r="B610" s="42">
        <v>717567.58439832111</v>
      </c>
      <c r="C610" s="37" t="e">
        <v>#N/A</v>
      </c>
      <c r="D610" s="37" t="s">
        <v>93</v>
      </c>
      <c r="E610" s="33"/>
      <c r="F610" s="44">
        <f t="shared" si="36"/>
        <v>0</v>
      </c>
      <c r="G610" s="44">
        <f t="shared" si="37"/>
        <v>0</v>
      </c>
      <c r="H610" s="44">
        <f t="shared" si="38"/>
        <v>0</v>
      </c>
      <c r="I610" s="45">
        <f t="shared" si="39"/>
        <v>717567.58439832111</v>
      </c>
    </row>
    <row r="611" spans="2:9" x14ac:dyDescent="0.25">
      <c r="B611" s="42">
        <v>2196116.3361724126</v>
      </c>
      <c r="C611" s="37" t="e">
        <v>#N/A</v>
      </c>
      <c r="D611" s="37" t="s">
        <v>93</v>
      </c>
      <c r="E611" s="33"/>
      <c r="F611" s="44">
        <f t="shared" si="36"/>
        <v>0</v>
      </c>
      <c r="G611" s="44">
        <f t="shared" si="37"/>
        <v>0</v>
      </c>
      <c r="H611" s="44">
        <f t="shared" si="38"/>
        <v>0</v>
      </c>
      <c r="I611" s="45">
        <f t="shared" si="39"/>
        <v>2196116.3361724126</v>
      </c>
    </row>
    <row r="612" spans="2:9" x14ac:dyDescent="0.25">
      <c r="B612" s="42">
        <v>260156.51512511238</v>
      </c>
      <c r="C612" s="37" t="e">
        <v>#N/A</v>
      </c>
      <c r="D612" s="37" t="s">
        <v>93</v>
      </c>
      <c r="E612" s="33"/>
      <c r="F612" s="44">
        <f t="shared" si="36"/>
        <v>0</v>
      </c>
      <c r="G612" s="44">
        <f t="shared" si="37"/>
        <v>0</v>
      </c>
      <c r="H612" s="44">
        <f t="shared" si="38"/>
        <v>0</v>
      </c>
      <c r="I612" s="45">
        <f t="shared" si="39"/>
        <v>260156.51512511238</v>
      </c>
    </row>
    <row r="613" spans="2:9" x14ac:dyDescent="0.25">
      <c r="B613" s="42">
        <v>965853.9680551053</v>
      </c>
      <c r="C613" s="37" t="e">
        <v>#N/A</v>
      </c>
      <c r="D613" s="37" t="s">
        <v>93</v>
      </c>
      <c r="E613" s="33"/>
      <c r="F613" s="44">
        <f t="shared" si="36"/>
        <v>0</v>
      </c>
      <c r="G613" s="44">
        <f t="shared" si="37"/>
        <v>0</v>
      </c>
      <c r="H613" s="44">
        <f t="shared" si="38"/>
        <v>0</v>
      </c>
      <c r="I613" s="45">
        <f t="shared" si="39"/>
        <v>965853.9680551053</v>
      </c>
    </row>
    <row r="614" spans="2:9" x14ac:dyDescent="0.25">
      <c r="B614" s="42">
        <v>332683.77956098877</v>
      </c>
      <c r="C614" s="37" t="e">
        <v>#N/A</v>
      </c>
      <c r="D614" s="37" t="s">
        <v>93</v>
      </c>
      <c r="E614" s="33"/>
      <c r="F614" s="44">
        <f t="shared" si="36"/>
        <v>0</v>
      </c>
      <c r="G614" s="44">
        <f t="shared" si="37"/>
        <v>0</v>
      </c>
      <c r="H614" s="44">
        <f t="shared" si="38"/>
        <v>0</v>
      </c>
      <c r="I614" s="45">
        <f t="shared" si="39"/>
        <v>332683.77956098877</v>
      </c>
    </row>
    <row r="615" spans="2:9" x14ac:dyDescent="0.25">
      <c r="B615" s="42">
        <v>3057.0236324435537</v>
      </c>
      <c r="C615" s="37" t="e">
        <v>#N/A</v>
      </c>
      <c r="D615" s="37" t="s">
        <v>93</v>
      </c>
      <c r="E615" s="33"/>
      <c r="F615" s="44">
        <f t="shared" si="36"/>
        <v>0</v>
      </c>
      <c r="G615" s="44">
        <f t="shared" si="37"/>
        <v>0</v>
      </c>
      <c r="H615" s="44">
        <f t="shared" si="38"/>
        <v>0</v>
      </c>
      <c r="I615" s="45">
        <f t="shared" si="39"/>
        <v>3057.0236324435537</v>
      </c>
    </row>
    <row r="616" spans="2:9" x14ac:dyDescent="0.25">
      <c r="B616" s="42">
        <v>594394.9174526626</v>
      </c>
      <c r="C616" s="37" t="e">
        <v>#N/A</v>
      </c>
      <c r="D616" s="37" t="s">
        <v>93</v>
      </c>
      <c r="E616" s="33"/>
      <c r="F616" s="44">
        <f t="shared" si="36"/>
        <v>0</v>
      </c>
      <c r="G616" s="44">
        <f t="shared" si="37"/>
        <v>0</v>
      </c>
      <c r="H616" s="44">
        <f t="shared" si="38"/>
        <v>0</v>
      </c>
      <c r="I616" s="45">
        <f t="shared" si="39"/>
        <v>594394.9174526626</v>
      </c>
    </row>
    <row r="617" spans="2:9" x14ac:dyDescent="0.25">
      <c r="B617" s="42">
        <v>756335.34878043481</v>
      </c>
      <c r="C617" s="37" t="e">
        <v>#N/A</v>
      </c>
      <c r="D617" s="37" t="s">
        <v>93</v>
      </c>
      <c r="E617" s="33"/>
      <c r="F617" s="44">
        <f t="shared" si="36"/>
        <v>0</v>
      </c>
      <c r="G617" s="44">
        <f t="shared" si="37"/>
        <v>0</v>
      </c>
      <c r="H617" s="44">
        <f t="shared" si="38"/>
        <v>0</v>
      </c>
      <c r="I617" s="45">
        <f t="shared" si="39"/>
        <v>756335.34878043481</v>
      </c>
    </row>
    <row r="618" spans="2:9" x14ac:dyDescent="0.25">
      <c r="B618" s="42">
        <v>1091.6571279461159</v>
      </c>
      <c r="C618" s="37" t="e">
        <v>#N/A</v>
      </c>
      <c r="D618" s="37" t="s">
        <v>93</v>
      </c>
      <c r="E618" s="33"/>
      <c r="F618" s="44">
        <f t="shared" si="36"/>
        <v>0</v>
      </c>
      <c r="G618" s="44">
        <f t="shared" si="37"/>
        <v>0</v>
      </c>
      <c r="H618" s="44">
        <f t="shared" si="38"/>
        <v>0</v>
      </c>
      <c r="I618" s="45">
        <f t="shared" si="39"/>
        <v>1091.6571279461159</v>
      </c>
    </row>
    <row r="619" spans="2:9" x14ac:dyDescent="0.25">
      <c r="B619" s="42">
        <v>463556.86532228097</v>
      </c>
      <c r="C619" s="37" t="e">
        <v>#N/A</v>
      </c>
      <c r="D619" s="37" t="s">
        <v>93</v>
      </c>
      <c r="E619" s="33"/>
      <c r="F619" s="44">
        <f t="shared" si="36"/>
        <v>0</v>
      </c>
      <c r="G619" s="44">
        <f t="shared" si="37"/>
        <v>0</v>
      </c>
      <c r="H619" s="44">
        <f t="shared" si="38"/>
        <v>0</v>
      </c>
      <c r="I619" s="45">
        <f t="shared" si="39"/>
        <v>463556.86532228097</v>
      </c>
    </row>
    <row r="620" spans="2:9" x14ac:dyDescent="0.25">
      <c r="B620" s="42">
        <v>287290.35825549142</v>
      </c>
      <c r="C620" s="37" t="e">
        <v>#N/A</v>
      </c>
      <c r="D620" s="37" t="s">
        <v>93</v>
      </c>
      <c r="E620" s="33"/>
      <c r="F620" s="44">
        <f t="shared" si="36"/>
        <v>0</v>
      </c>
      <c r="G620" s="44">
        <f t="shared" si="37"/>
        <v>0</v>
      </c>
      <c r="H620" s="44">
        <f t="shared" si="38"/>
        <v>0</v>
      </c>
      <c r="I620" s="45">
        <f t="shared" si="39"/>
        <v>287290.35825549142</v>
      </c>
    </row>
    <row r="621" spans="2:9" x14ac:dyDescent="0.25">
      <c r="B621" s="42">
        <v>339132.34514264588</v>
      </c>
      <c r="C621" s="37" t="e">
        <v>#N/A</v>
      </c>
      <c r="D621" s="37" t="s">
        <v>93</v>
      </c>
      <c r="E621" s="33"/>
      <c r="F621" s="44">
        <f t="shared" si="36"/>
        <v>0</v>
      </c>
      <c r="G621" s="44">
        <f t="shared" si="37"/>
        <v>0</v>
      </c>
      <c r="H621" s="44">
        <f t="shared" si="38"/>
        <v>0</v>
      </c>
      <c r="I621" s="45">
        <f t="shared" si="39"/>
        <v>339132.34514264588</v>
      </c>
    </row>
    <row r="622" spans="2:9" x14ac:dyDescent="0.25">
      <c r="B622" s="42">
        <v>114069.25080268481</v>
      </c>
      <c r="C622" s="37" t="e">
        <v>#N/A</v>
      </c>
      <c r="D622" s="37" t="s">
        <v>93</v>
      </c>
      <c r="E622" s="33"/>
      <c r="F622" s="44">
        <f t="shared" si="36"/>
        <v>0</v>
      </c>
      <c r="G622" s="44">
        <f t="shared" si="37"/>
        <v>0</v>
      </c>
      <c r="H622" s="44">
        <f t="shared" si="38"/>
        <v>0</v>
      </c>
      <c r="I622" s="45">
        <f t="shared" si="39"/>
        <v>114069.25080268481</v>
      </c>
    </row>
    <row r="623" spans="2:9" x14ac:dyDescent="0.25">
      <c r="B623" s="42">
        <v>159931.3380973266</v>
      </c>
      <c r="C623" s="37" t="e">
        <v>#N/A</v>
      </c>
      <c r="D623" s="37" t="s">
        <v>93</v>
      </c>
      <c r="E623" s="33"/>
      <c r="F623" s="44">
        <f t="shared" si="36"/>
        <v>0</v>
      </c>
      <c r="G623" s="44">
        <f t="shared" si="37"/>
        <v>0</v>
      </c>
      <c r="H623" s="44">
        <f t="shared" si="38"/>
        <v>0</v>
      </c>
      <c r="I623" s="45">
        <f t="shared" si="39"/>
        <v>159931.3380973266</v>
      </c>
    </row>
    <row r="624" spans="2:9" x14ac:dyDescent="0.25">
      <c r="B624" s="42">
        <v>6076.496403811806</v>
      </c>
      <c r="C624" s="37" t="e">
        <v>#N/A</v>
      </c>
      <c r="D624" s="37" t="s">
        <v>93</v>
      </c>
      <c r="E624" s="33"/>
      <c r="F624" s="44">
        <f t="shared" si="36"/>
        <v>0</v>
      </c>
      <c r="G624" s="44">
        <f t="shared" si="37"/>
        <v>0</v>
      </c>
      <c r="H624" s="44">
        <f t="shared" si="38"/>
        <v>0</v>
      </c>
      <c r="I624" s="45">
        <f t="shared" si="39"/>
        <v>6076.496403811806</v>
      </c>
    </row>
    <row r="625" spans="2:9" x14ac:dyDescent="0.25">
      <c r="B625" s="42">
        <v>238962.92852275906</v>
      </c>
      <c r="C625" s="37" t="e">
        <v>#N/A</v>
      </c>
      <c r="D625" s="37" t="s">
        <v>93</v>
      </c>
      <c r="E625" s="33"/>
      <c r="F625" s="44">
        <f t="shared" si="36"/>
        <v>0</v>
      </c>
      <c r="G625" s="44">
        <f t="shared" si="37"/>
        <v>0</v>
      </c>
      <c r="H625" s="44">
        <f t="shared" si="38"/>
        <v>0</v>
      </c>
      <c r="I625" s="45">
        <f t="shared" si="39"/>
        <v>238962.92852275906</v>
      </c>
    </row>
    <row r="626" spans="2:9" x14ac:dyDescent="0.25">
      <c r="B626" s="42">
        <v>850659.1364407246</v>
      </c>
      <c r="C626" s="37" t="e">
        <v>#N/A</v>
      </c>
      <c r="D626" s="37" t="s">
        <v>93</v>
      </c>
      <c r="E626" s="33"/>
      <c r="F626" s="44">
        <f t="shared" si="36"/>
        <v>0</v>
      </c>
      <c r="G626" s="44">
        <f t="shared" si="37"/>
        <v>0</v>
      </c>
      <c r="H626" s="44">
        <f t="shared" si="38"/>
        <v>0</v>
      </c>
      <c r="I626" s="45">
        <f t="shared" si="39"/>
        <v>850659.1364407246</v>
      </c>
    </row>
    <row r="627" spans="2:9" x14ac:dyDescent="0.25">
      <c r="B627" s="42">
        <v>1317851.0607265651</v>
      </c>
      <c r="C627" s="37" t="e">
        <v>#N/A</v>
      </c>
      <c r="D627" s="37" t="s">
        <v>93</v>
      </c>
      <c r="E627" s="33"/>
      <c r="F627" s="44">
        <f t="shared" si="36"/>
        <v>0</v>
      </c>
      <c r="G627" s="44">
        <f t="shared" si="37"/>
        <v>0</v>
      </c>
      <c r="H627" s="44">
        <f t="shared" si="38"/>
        <v>0</v>
      </c>
      <c r="I627" s="45">
        <f t="shared" si="39"/>
        <v>1317851.0607265651</v>
      </c>
    </row>
    <row r="628" spans="2:9" x14ac:dyDescent="0.25">
      <c r="B628" s="42">
        <v>204699.18094427843</v>
      </c>
      <c r="C628" s="37" t="e">
        <v>#N/A</v>
      </c>
      <c r="D628" s="37" t="s">
        <v>93</v>
      </c>
      <c r="E628" s="33"/>
      <c r="F628" s="44">
        <f t="shared" si="36"/>
        <v>0</v>
      </c>
      <c r="G628" s="44">
        <f t="shared" si="37"/>
        <v>0</v>
      </c>
      <c r="H628" s="44">
        <f t="shared" si="38"/>
        <v>0</v>
      </c>
      <c r="I628" s="45">
        <f t="shared" si="39"/>
        <v>204699.18094427843</v>
      </c>
    </row>
    <row r="629" spans="2:9" x14ac:dyDescent="0.25">
      <c r="B629" s="42">
        <v>986281.89978603588</v>
      </c>
      <c r="C629" s="37" t="e">
        <v>#N/A</v>
      </c>
      <c r="D629" s="37" t="s">
        <v>93</v>
      </c>
      <c r="E629" s="33"/>
      <c r="F629" s="44">
        <f t="shared" si="36"/>
        <v>0</v>
      </c>
      <c r="G629" s="44">
        <f t="shared" si="37"/>
        <v>0</v>
      </c>
      <c r="H629" s="44">
        <f t="shared" si="38"/>
        <v>0</v>
      </c>
      <c r="I629" s="45">
        <f t="shared" si="39"/>
        <v>986281.89978603588</v>
      </c>
    </row>
    <row r="630" spans="2:9" x14ac:dyDescent="0.25">
      <c r="B630" s="42">
        <v>1256265.3804174436</v>
      </c>
      <c r="C630" s="37" t="e">
        <v>#N/A</v>
      </c>
      <c r="D630" s="37" t="s">
        <v>93</v>
      </c>
      <c r="E630" s="33"/>
      <c r="F630" s="44">
        <f t="shared" si="36"/>
        <v>0</v>
      </c>
      <c r="G630" s="44">
        <f t="shared" si="37"/>
        <v>0</v>
      </c>
      <c r="H630" s="44">
        <f t="shared" si="38"/>
        <v>0</v>
      </c>
      <c r="I630" s="45">
        <f t="shared" si="39"/>
        <v>1256265.3804174436</v>
      </c>
    </row>
    <row r="631" spans="2:9" x14ac:dyDescent="0.25">
      <c r="B631" s="42">
        <v>514364.50985974137</v>
      </c>
      <c r="C631" s="37" t="e">
        <v>#N/A</v>
      </c>
      <c r="D631" s="37" t="s">
        <v>93</v>
      </c>
      <c r="E631" s="33"/>
      <c r="F631" s="44">
        <f t="shared" si="36"/>
        <v>0</v>
      </c>
      <c r="G631" s="44">
        <f t="shared" si="37"/>
        <v>0</v>
      </c>
      <c r="H631" s="44">
        <f t="shared" si="38"/>
        <v>0</v>
      </c>
      <c r="I631" s="45">
        <f t="shared" si="39"/>
        <v>514364.50985974137</v>
      </c>
    </row>
    <row r="632" spans="2:9" x14ac:dyDescent="0.25">
      <c r="B632" s="42">
        <v>248329.31400828008</v>
      </c>
      <c r="C632" s="37" t="e">
        <v>#N/A</v>
      </c>
      <c r="D632" s="37" t="s">
        <v>93</v>
      </c>
      <c r="E632" s="33"/>
      <c r="F632" s="44">
        <f t="shared" si="36"/>
        <v>0</v>
      </c>
      <c r="G632" s="44">
        <f t="shared" si="37"/>
        <v>0</v>
      </c>
      <c r="H632" s="44">
        <f t="shared" si="38"/>
        <v>0</v>
      </c>
      <c r="I632" s="45">
        <f t="shared" si="39"/>
        <v>248329.31400828008</v>
      </c>
    </row>
    <row r="633" spans="2:9" x14ac:dyDescent="0.25">
      <c r="B633" s="42">
        <v>639300.51567893277</v>
      </c>
      <c r="C633" s="37" t="e">
        <v>#N/A</v>
      </c>
      <c r="D633" s="37" t="s">
        <v>93</v>
      </c>
      <c r="E633" s="33"/>
      <c r="F633" s="44">
        <f t="shared" si="36"/>
        <v>0</v>
      </c>
      <c r="G633" s="44">
        <f t="shared" si="37"/>
        <v>0</v>
      </c>
      <c r="H633" s="44">
        <f t="shared" si="38"/>
        <v>0</v>
      </c>
      <c r="I633" s="45">
        <f t="shared" si="39"/>
        <v>639300.51567893277</v>
      </c>
    </row>
    <row r="634" spans="2:9" x14ac:dyDescent="0.25">
      <c r="B634" s="42">
        <v>137044.08326392295</v>
      </c>
      <c r="C634" s="37" t="e">
        <v>#N/A</v>
      </c>
      <c r="D634" s="37" t="s">
        <v>93</v>
      </c>
      <c r="E634" s="33"/>
      <c r="F634" s="44">
        <f t="shared" si="36"/>
        <v>0</v>
      </c>
      <c r="G634" s="44">
        <f t="shared" si="37"/>
        <v>0</v>
      </c>
      <c r="H634" s="44">
        <f t="shared" si="38"/>
        <v>0</v>
      </c>
      <c r="I634" s="45">
        <f t="shared" si="39"/>
        <v>137044.08326392295</v>
      </c>
    </row>
    <row r="635" spans="2:9" x14ac:dyDescent="0.25">
      <c r="B635" s="42">
        <v>6084.5608946552011</v>
      </c>
      <c r="C635" s="37" t="e">
        <v>#N/A</v>
      </c>
      <c r="D635" s="37" t="s">
        <v>93</v>
      </c>
      <c r="E635" s="33"/>
      <c r="F635" s="44">
        <f t="shared" si="36"/>
        <v>0</v>
      </c>
      <c r="G635" s="44">
        <f t="shared" si="37"/>
        <v>0</v>
      </c>
      <c r="H635" s="44">
        <f t="shared" si="38"/>
        <v>0</v>
      </c>
      <c r="I635" s="45">
        <f t="shared" si="39"/>
        <v>6084.5608946552011</v>
      </c>
    </row>
    <row r="636" spans="2:9" x14ac:dyDescent="0.25">
      <c r="B636" s="42">
        <v>810503.92627571162</v>
      </c>
      <c r="C636" s="37" t="e">
        <v>#N/A</v>
      </c>
      <c r="D636" s="37" t="s">
        <v>93</v>
      </c>
      <c r="E636" s="33"/>
      <c r="F636" s="44">
        <f t="shared" si="36"/>
        <v>0</v>
      </c>
      <c r="G636" s="44">
        <f t="shared" si="37"/>
        <v>0</v>
      </c>
      <c r="H636" s="44">
        <f t="shared" si="38"/>
        <v>0</v>
      </c>
      <c r="I636" s="45">
        <f t="shared" si="39"/>
        <v>810503.92627571162</v>
      </c>
    </row>
    <row r="637" spans="2:9" x14ac:dyDescent="0.25">
      <c r="B637" s="42">
        <v>649610.0368838046</v>
      </c>
      <c r="C637" s="37" t="e">
        <v>#N/A</v>
      </c>
      <c r="D637" s="37" t="s">
        <v>93</v>
      </c>
      <c r="E637" s="33"/>
      <c r="F637" s="44">
        <f t="shared" si="36"/>
        <v>0</v>
      </c>
      <c r="G637" s="44">
        <f t="shared" si="37"/>
        <v>0</v>
      </c>
      <c r="H637" s="44">
        <f t="shared" si="38"/>
        <v>0</v>
      </c>
      <c r="I637" s="45">
        <f t="shared" si="39"/>
        <v>649610.0368838046</v>
      </c>
    </row>
    <row r="638" spans="2:9" x14ac:dyDescent="0.25">
      <c r="B638" s="42">
        <v>1013926.6013233503</v>
      </c>
      <c r="C638" s="37" t="e">
        <v>#N/A</v>
      </c>
      <c r="D638" s="37" t="s">
        <v>93</v>
      </c>
      <c r="E638" s="33"/>
      <c r="F638" s="44">
        <f t="shared" si="36"/>
        <v>0</v>
      </c>
      <c r="G638" s="44">
        <f t="shared" si="37"/>
        <v>0</v>
      </c>
      <c r="H638" s="44">
        <f t="shared" si="38"/>
        <v>0</v>
      </c>
      <c r="I638" s="45">
        <f t="shared" si="39"/>
        <v>1013926.6013233503</v>
      </c>
    </row>
    <row r="639" spans="2:9" x14ac:dyDescent="0.25">
      <c r="B639" s="42">
        <v>69841.506144611645</v>
      </c>
      <c r="C639" s="37" t="e">
        <v>#N/A</v>
      </c>
      <c r="D639" s="37" t="s">
        <v>93</v>
      </c>
      <c r="E639" s="33"/>
      <c r="F639" s="44">
        <f t="shared" si="36"/>
        <v>0</v>
      </c>
      <c r="G639" s="44">
        <f t="shared" si="37"/>
        <v>0</v>
      </c>
      <c r="H639" s="44">
        <f t="shared" si="38"/>
        <v>0</v>
      </c>
      <c r="I639" s="45">
        <f t="shared" si="39"/>
        <v>69841.506144611645</v>
      </c>
    </row>
    <row r="640" spans="2:9" x14ac:dyDescent="0.25">
      <c r="B640" s="42">
        <v>315728.2536451632</v>
      </c>
      <c r="C640" s="37" t="e">
        <v>#N/A</v>
      </c>
      <c r="D640" s="37" t="s">
        <v>93</v>
      </c>
      <c r="E640" s="33"/>
      <c r="F640" s="44">
        <f t="shared" si="36"/>
        <v>0</v>
      </c>
      <c r="G640" s="44">
        <f t="shared" si="37"/>
        <v>0</v>
      </c>
      <c r="H640" s="44">
        <f t="shared" si="38"/>
        <v>0</v>
      </c>
      <c r="I640" s="45">
        <f t="shared" si="39"/>
        <v>315728.2536451632</v>
      </c>
    </row>
    <row r="641" spans="2:9" x14ac:dyDescent="0.25">
      <c r="B641" s="42">
        <v>130904.17502397312</v>
      </c>
      <c r="C641" s="37" t="e">
        <v>#N/A</v>
      </c>
      <c r="D641" s="37" t="s">
        <v>93</v>
      </c>
      <c r="E641" s="33"/>
      <c r="F641" s="44">
        <f t="shared" si="36"/>
        <v>0</v>
      </c>
      <c r="G641" s="44">
        <f t="shared" si="37"/>
        <v>0</v>
      </c>
      <c r="H641" s="44">
        <f t="shared" si="38"/>
        <v>0</v>
      </c>
      <c r="I641" s="45">
        <f t="shared" si="39"/>
        <v>130904.17502397312</v>
      </c>
    </row>
    <row r="642" spans="2:9" x14ac:dyDescent="0.25">
      <c r="B642" s="42">
        <v>1003.3605288398248</v>
      </c>
      <c r="C642" s="37" t="e">
        <v>#N/A</v>
      </c>
      <c r="D642" s="37" t="s">
        <v>93</v>
      </c>
      <c r="E642" s="33"/>
      <c r="F642" s="44">
        <f t="shared" si="36"/>
        <v>0</v>
      </c>
      <c r="G642" s="44">
        <f t="shared" si="37"/>
        <v>0</v>
      </c>
      <c r="H642" s="44">
        <f t="shared" si="38"/>
        <v>0</v>
      </c>
      <c r="I642" s="45">
        <f t="shared" si="39"/>
        <v>1003.3605288398248</v>
      </c>
    </row>
    <row r="643" spans="2:9" x14ac:dyDescent="0.25">
      <c r="B643" s="42">
        <v>364496.94704049249</v>
      </c>
      <c r="C643" s="37" t="e">
        <v>#N/A</v>
      </c>
      <c r="D643" s="37" t="s">
        <v>93</v>
      </c>
      <c r="E643" s="33"/>
      <c r="F643" s="44">
        <f t="shared" si="36"/>
        <v>0</v>
      </c>
      <c r="G643" s="44">
        <f t="shared" si="37"/>
        <v>0</v>
      </c>
      <c r="H643" s="44">
        <f t="shared" si="38"/>
        <v>0</v>
      </c>
      <c r="I643" s="45">
        <f t="shared" si="39"/>
        <v>364496.94704049249</v>
      </c>
    </row>
    <row r="644" spans="2:9" x14ac:dyDescent="0.25">
      <c r="B644" s="42">
        <v>208774.10389192007</v>
      </c>
      <c r="C644" s="37" t="e">
        <v>#N/A</v>
      </c>
      <c r="D644" s="37" t="s">
        <v>93</v>
      </c>
      <c r="E644" s="33"/>
      <c r="F644" s="44">
        <f t="shared" si="36"/>
        <v>0</v>
      </c>
      <c r="G644" s="44">
        <f t="shared" si="37"/>
        <v>0</v>
      </c>
      <c r="H644" s="44">
        <f t="shared" si="38"/>
        <v>0</v>
      </c>
      <c r="I644" s="45">
        <f t="shared" si="39"/>
        <v>208774.10389192007</v>
      </c>
    </row>
    <row r="645" spans="2:9" x14ac:dyDescent="0.25">
      <c r="B645" s="42">
        <v>149698.87371244642</v>
      </c>
      <c r="C645" s="37" t="e">
        <v>#N/A</v>
      </c>
      <c r="D645" s="37" t="s">
        <v>93</v>
      </c>
      <c r="E645" s="33"/>
      <c r="F645" s="44">
        <f t="shared" si="36"/>
        <v>0</v>
      </c>
      <c r="G645" s="44">
        <f t="shared" si="37"/>
        <v>0</v>
      </c>
      <c r="H645" s="44">
        <f t="shared" si="38"/>
        <v>0</v>
      </c>
      <c r="I645" s="45">
        <f t="shared" si="39"/>
        <v>149698.87371244642</v>
      </c>
    </row>
    <row r="646" spans="2:9" x14ac:dyDescent="0.25">
      <c r="B646" s="42">
        <v>167152.77726214705</v>
      </c>
      <c r="C646" s="37" t="e">
        <v>#N/A</v>
      </c>
      <c r="D646" s="37" t="s">
        <v>93</v>
      </c>
      <c r="E646" s="33"/>
      <c r="F646" s="44">
        <f t="shared" si="36"/>
        <v>0</v>
      </c>
      <c r="G646" s="44">
        <f t="shared" si="37"/>
        <v>0</v>
      </c>
      <c r="H646" s="44">
        <f t="shared" si="38"/>
        <v>0</v>
      </c>
      <c r="I646" s="45">
        <f t="shared" si="39"/>
        <v>167152.77726214705</v>
      </c>
    </row>
    <row r="647" spans="2:9" x14ac:dyDescent="0.25">
      <c r="B647" s="42">
        <v>66305.2</v>
      </c>
      <c r="C647" s="37" t="e">
        <v>#N/A</v>
      </c>
      <c r="D647" s="37" t="s">
        <v>93</v>
      </c>
      <c r="E647" s="33"/>
      <c r="F647" s="44">
        <f t="shared" si="36"/>
        <v>0</v>
      </c>
      <c r="G647" s="44">
        <f t="shared" si="37"/>
        <v>0</v>
      </c>
      <c r="H647" s="44">
        <f t="shared" si="38"/>
        <v>0</v>
      </c>
      <c r="I647" s="45">
        <f t="shared" si="39"/>
        <v>66305.2</v>
      </c>
    </row>
    <row r="648" spans="2:9" x14ac:dyDescent="0.25">
      <c r="B648" s="42">
        <v>329950.43617341307</v>
      </c>
      <c r="C648" s="37" t="e">
        <v>#N/A</v>
      </c>
      <c r="D648" s="37" t="s">
        <v>93</v>
      </c>
      <c r="E648" s="33"/>
      <c r="F648" s="44">
        <f t="shared" ref="F648:F711" si="40">IFERROR(IF(D648="y",0,IF(C648&gt;=BulkLineLimit,B648,0)),0)</f>
        <v>0</v>
      </c>
      <c r="G648" s="44">
        <f t="shared" ref="G648:G711" si="41">IFERROR(IF(D648="y",0,IF(AND(C648&lt;BulkLineLimit,C648&gt;=RegionalLineLimit),B648,0)),0)</f>
        <v>0</v>
      </c>
      <c r="H648" s="44">
        <f t="shared" ref="H648:H711" si="42">IFERROR(IF(D648="y",0,IF(C648&lt;RegionalLineLimit,B648,0)),0)+IFERROR(IF(D648="y",B648,0),0)</f>
        <v>0</v>
      </c>
      <c r="I648" s="45">
        <f t="shared" ref="I648:I711" si="43">B648-SUM(F648:H648)</f>
        <v>329950.43617341307</v>
      </c>
    </row>
    <row r="649" spans="2:9" x14ac:dyDescent="0.25">
      <c r="B649" s="42">
        <v>870371.86833856569</v>
      </c>
      <c r="C649" s="37" t="e">
        <v>#N/A</v>
      </c>
      <c r="D649" s="37" t="s">
        <v>93</v>
      </c>
      <c r="E649" s="33"/>
      <c r="F649" s="44">
        <f t="shared" si="40"/>
        <v>0</v>
      </c>
      <c r="G649" s="44">
        <f t="shared" si="41"/>
        <v>0</v>
      </c>
      <c r="H649" s="44">
        <f t="shared" si="42"/>
        <v>0</v>
      </c>
      <c r="I649" s="45">
        <f t="shared" si="43"/>
        <v>870371.86833856569</v>
      </c>
    </row>
    <row r="650" spans="2:9" x14ac:dyDescent="0.25">
      <c r="B650" s="42">
        <v>193945.14830628989</v>
      </c>
      <c r="C650" s="37" t="e">
        <v>#N/A</v>
      </c>
      <c r="D650" s="37" t="s">
        <v>93</v>
      </c>
      <c r="E650" s="33"/>
      <c r="F650" s="44">
        <f t="shared" si="40"/>
        <v>0</v>
      </c>
      <c r="G650" s="44">
        <f t="shared" si="41"/>
        <v>0</v>
      </c>
      <c r="H650" s="44">
        <f t="shared" si="42"/>
        <v>0</v>
      </c>
      <c r="I650" s="45">
        <f t="shared" si="43"/>
        <v>193945.14830628989</v>
      </c>
    </row>
    <row r="651" spans="2:9" x14ac:dyDescent="0.25">
      <c r="B651" s="42">
        <v>1623529.8724838884</v>
      </c>
      <c r="C651" s="37" t="e">
        <v>#N/A</v>
      </c>
      <c r="D651" s="37" t="s">
        <v>93</v>
      </c>
      <c r="E651" s="33"/>
      <c r="F651" s="44">
        <f t="shared" si="40"/>
        <v>0</v>
      </c>
      <c r="G651" s="44">
        <f t="shared" si="41"/>
        <v>0</v>
      </c>
      <c r="H651" s="44">
        <f t="shared" si="42"/>
        <v>0</v>
      </c>
      <c r="I651" s="45">
        <f t="shared" si="43"/>
        <v>1623529.8724838884</v>
      </c>
    </row>
    <row r="652" spans="2:9" x14ac:dyDescent="0.25">
      <c r="B652" s="42">
        <v>863982.74821325904</v>
      </c>
      <c r="C652" s="37" t="e">
        <v>#N/A</v>
      </c>
      <c r="D652" s="37" t="s">
        <v>93</v>
      </c>
      <c r="E652" s="33"/>
      <c r="F652" s="44">
        <f t="shared" si="40"/>
        <v>0</v>
      </c>
      <c r="G652" s="44">
        <f t="shared" si="41"/>
        <v>0</v>
      </c>
      <c r="H652" s="44">
        <f t="shared" si="42"/>
        <v>0</v>
      </c>
      <c r="I652" s="45">
        <f t="shared" si="43"/>
        <v>863982.74821325904</v>
      </c>
    </row>
    <row r="653" spans="2:9" x14ac:dyDescent="0.25">
      <c r="B653" s="42">
        <v>52542.024263545543</v>
      </c>
      <c r="C653" s="37" t="e">
        <v>#N/A</v>
      </c>
      <c r="D653" s="37" t="s">
        <v>93</v>
      </c>
      <c r="E653" s="33"/>
      <c r="F653" s="44">
        <f t="shared" si="40"/>
        <v>0</v>
      </c>
      <c r="G653" s="44">
        <f t="shared" si="41"/>
        <v>0</v>
      </c>
      <c r="H653" s="44">
        <f t="shared" si="42"/>
        <v>0</v>
      </c>
      <c r="I653" s="45">
        <f t="shared" si="43"/>
        <v>52542.024263545543</v>
      </c>
    </row>
    <row r="654" spans="2:9" x14ac:dyDescent="0.25">
      <c r="B654" s="42">
        <v>87740.003758090228</v>
      </c>
      <c r="C654" s="37" t="e">
        <v>#N/A</v>
      </c>
      <c r="D654" s="37" t="s">
        <v>93</v>
      </c>
      <c r="E654" s="33"/>
      <c r="F654" s="44">
        <f t="shared" si="40"/>
        <v>0</v>
      </c>
      <c r="G654" s="44">
        <f t="shared" si="41"/>
        <v>0</v>
      </c>
      <c r="H654" s="44">
        <f t="shared" si="42"/>
        <v>0</v>
      </c>
      <c r="I654" s="45">
        <f t="shared" si="43"/>
        <v>87740.003758090228</v>
      </c>
    </row>
    <row r="655" spans="2:9" x14ac:dyDescent="0.25">
      <c r="B655" s="42">
        <v>730511.65397956455</v>
      </c>
      <c r="C655" s="37" t="e">
        <v>#N/A</v>
      </c>
      <c r="D655" s="37" t="s">
        <v>93</v>
      </c>
      <c r="E655" s="33"/>
      <c r="F655" s="44">
        <f t="shared" si="40"/>
        <v>0</v>
      </c>
      <c r="G655" s="44">
        <f t="shared" si="41"/>
        <v>0</v>
      </c>
      <c r="H655" s="44">
        <f t="shared" si="42"/>
        <v>0</v>
      </c>
      <c r="I655" s="45">
        <f t="shared" si="43"/>
        <v>730511.65397956455</v>
      </c>
    </row>
    <row r="656" spans="2:9" x14ac:dyDescent="0.25">
      <c r="B656" s="42">
        <v>219955.30628512922</v>
      </c>
      <c r="C656" s="37" t="e">
        <v>#N/A</v>
      </c>
      <c r="D656" s="37" t="s">
        <v>93</v>
      </c>
      <c r="E656" s="33"/>
      <c r="F656" s="44">
        <f t="shared" si="40"/>
        <v>0</v>
      </c>
      <c r="G656" s="44">
        <f t="shared" si="41"/>
        <v>0</v>
      </c>
      <c r="H656" s="44">
        <f t="shared" si="42"/>
        <v>0</v>
      </c>
      <c r="I656" s="45">
        <f t="shared" si="43"/>
        <v>219955.30628512922</v>
      </c>
    </row>
    <row r="657" spans="2:9" x14ac:dyDescent="0.25">
      <c r="B657" s="42">
        <v>471616.64042089623</v>
      </c>
      <c r="C657" s="37" t="e">
        <v>#N/A</v>
      </c>
      <c r="D657" s="37" t="s">
        <v>93</v>
      </c>
      <c r="E657" s="33"/>
      <c r="F657" s="44">
        <f t="shared" si="40"/>
        <v>0</v>
      </c>
      <c r="G657" s="44">
        <f t="shared" si="41"/>
        <v>0</v>
      </c>
      <c r="H657" s="44">
        <f t="shared" si="42"/>
        <v>0</v>
      </c>
      <c r="I657" s="45">
        <f t="shared" si="43"/>
        <v>471616.64042089623</v>
      </c>
    </row>
    <row r="658" spans="2:9" x14ac:dyDescent="0.25">
      <c r="B658" s="42">
        <v>15006.697984893137</v>
      </c>
      <c r="C658" s="37" t="e">
        <v>#N/A</v>
      </c>
      <c r="D658" s="37" t="s">
        <v>93</v>
      </c>
      <c r="E658" s="33"/>
      <c r="F658" s="44">
        <f t="shared" si="40"/>
        <v>0</v>
      </c>
      <c r="G658" s="44">
        <f t="shared" si="41"/>
        <v>0</v>
      </c>
      <c r="H658" s="44">
        <f t="shared" si="42"/>
        <v>0</v>
      </c>
      <c r="I658" s="45">
        <f t="shared" si="43"/>
        <v>15006.697984893137</v>
      </c>
    </row>
    <row r="659" spans="2:9" x14ac:dyDescent="0.25">
      <c r="B659" s="42">
        <v>981173.35461964575</v>
      </c>
      <c r="C659" s="37" t="e">
        <v>#N/A</v>
      </c>
      <c r="D659" s="37" t="s">
        <v>93</v>
      </c>
      <c r="E659" s="33"/>
      <c r="F659" s="44">
        <f t="shared" si="40"/>
        <v>0</v>
      </c>
      <c r="G659" s="44">
        <f t="shared" si="41"/>
        <v>0</v>
      </c>
      <c r="H659" s="44">
        <f t="shared" si="42"/>
        <v>0</v>
      </c>
      <c r="I659" s="45">
        <f t="shared" si="43"/>
        <v>981173.35461964575</v>
      </c>
    </row>
    <row r="660" spans="2:9" x14ac:dyDescent="0.25">
      <c r="B660" s="42">
        <v>651863.98810654692</v>
      </c>
      <c r="C660" s="37" t="e">
        <v>#N/A</v>
      </c>
      <c r="D660" s="37" t="s">
        <v>93</v>
      </c>
      <c r="E660" s="33"/>
      <c r="F660" s="44">
        <f t="shared" si="40"/>
        <v>0</v>
      </c>
      <c r="G660" s="44">
        <f t="shared" si="41"/>
        <v>0</v>
      </c>
      <c r="H660" s="44">
        <f t="shared" si="42"/>
        <v>0</v>
      </c>
      <c r="I660" s="45">
        <f t="shared" si="43"/>
        <v>651863.98810654692</v>
      </c>
    </row>
    <row r="661" spans="2:9" x14ac:dyDescent="0.25">
      <c r="B661" s="42">
        <v>196409.4539758641</v>
      </c>
      <c r="C661" s="37" t="e">
        <v>#N/A</v>
      </c>
      <c r="D661" s="37" t="s">
        <v>93</v>
      </c>
      <c r="E661" s="33"/>
      <c r="F661" s="44">
        <f t="shared" si="40"/>
        <v>0</v>
      </c>
      <c r="G661" s="44">
        <f t="shared" si="41"/>
        <v>0</v>
      </c>
      <c r="H661" s="44">
        <f t="shared" si="42"/>
        <v>0</v>
      </c>
      <c r="I661" s="45">
        <f t="shared" si="43"/>
        <v>196409.4539758641</v>
      </c>
    </row>
    <row r="662" spans="2:9" x14ac:dyDescent="0.25">
      <c r="B662" s="42">
        <v>2171316.0063549471</v>
      </c>
      <c r="C662" s="37" t="e">
        <v>#N/A</v>
      </c>
      <c r="D662" s="37" t="s">
        <v>93</v>
      </c>
      <c r="E662" s="33"/>
      <c r="F662" s="44">
        <f t="shared" si="40"/>
        <v>0</v>
      </c>
      <c r="G662" s="44">
        <f t="shared" si="41"/>
        <v>0</v>
      </c>
      <c r="H662" s="44">
        <f t="shared" si="42"/>
        <v>0</v>
      </c>
      <c r="I662" s="45">
        <f t="shared" si="43"/>
        <v>2171316.0063549471</v>
      </c>
    </row>
    <row r="663" spans="2:9" x14ac:dyDescent="0.25">
      <c r="B663" s="42">
        <v>329947.65155165573</v>
      </c>
      <c r="C663" s="37" t="e">
        <v>#N/A</v>
      </c>
      <c r="D663" s="37" t="s">
        <v>93</v>
      </c>
      <c r="E663" s="33"/>
      <c r="F663" s="44">
        <f t="shared" si="40"/>
        <v>0</v>
      </c>
      <c r="G663" s="44">
        <f t="shared" si="41"/>
        <v>0</v>
      </c>
      <c r="H663" s="44">
        <f t="shared" si="42"/>
        <v>0</v>
      </c>
      <c r="I663" s="45">
        <f t="shared" si="43"/>
        <v>329947.65155165573</v>
      </c>
    </row>
    <row r="664" spans="2:9" x14ac:dyDescent="0.25">
      <c r="B664" s="42">
        <v>89050.070107004969</v>
      </c>
      <c r="C664" s="37" t="e">
        <v>#N/A</v>
      </c>
      <c r="D664" s="37" t="s">
        <v>93</v>
      </c>
      <c r="E664" s="33"/>
      <c r="F664" s="44">
        <f t="shared" si="40"/>
        <v>0</v>
      </c>
      <c r="G664" s="44">
        <f t="shared" si="41"/>
        <v>0</v>
      </c>
      <c r="H664" s="44">
        <f t="shared" si="42"/>
        <v>0</v>
      </c>
      <c r="I664" s="45">
        <f t="shared" si="43"/>
        <v>89050.070107004969</v>
      </c>
    </row>
    <row r="665" spans="2:9" x14ac:dyDescent="0.25">
      <c r="B665" s="42">
        <v>119537.24071345539</v>
      </c>
      <c r="C665" s="37" t="e">
        <v>#N/A</v>
      </c>
      <c r="D665" s="37" t="s">
        <v>93</v>
      </c>
      <c r="E665" s="33"/>
      <c r="F665" s="44">
        <f t="shared" si="40"/>
        <v>0</v>
      </c>
      <c r="G665" s="44">
        <f t="shared" si="41"/>
        <v>0</v>
      </c>
      <c r="H665" s="44">
        <f t="shared" si="42"/>
        <v>0</v>
      </c>
      <c r="I665" s="45">
        <f t="shared" si="43"/>
        <v>119537.24071345539</v>
      </c>
    </row>
    <row r="666" spans="2:9" x14ac:dyDescent="0.25">
      <c r="B666" s="42">
        <v>804486.86046307883</v>
      </c>
      <c r="C666" s="37" t="e">
        <v>#N/A</v>
      </c>
      <c r="D666" s="37" t="s">
        <v>93</v>
      </c>
      <c r="E666" s="33"/>
      <c r="F666" s="44">
        <f t="shared" si="40"/>
        <v>0</v>
      </c>
      <c r="G666" s="44">
        <f t="shared" si="41"/>
        <v>0</v>
      </c>
      <c r="H666" s="44">
        <f t="shared" si="42"/>
        <v>0</v>
      </c>
      <c r="I666" s="45">
        <f t="shared" si="43"/>
        <v>804486.86046307883</v>
      </c>
    </row>
    <row r="667" spans="2:9" x14ac:dyDescent="0.25">
      <c r="B667" s="42">
        <v>982199.12537230062</v>
      </c>
      <c r="C667" s="37" t="e">
        <v>#N/A</v>
      </c>
      <c r="D667" s="37" t="s">
        <v>93</v>
      </c>
      <c r="E667" s="33"/>
      <c r="F667" s="44">
        <f t="shared" si="40"/>
        <v>0</v>
      </c>
      <c r="G667" s="44">
        <f t="shared" si="41"/>
        <v>0</v>
      </c>
      <c r="H667" s="44">
        <f t="shared" si="42"/>
        <v>0</v>
      </c>
      <c r="I667" s="45">
        <f t="shared" si="43"/>
        <v>982199.12537230062</v>
      </c>
    </row>
    <row r="668" spans="2:9" x14ac:dyDescent="0.25">
      <c r="B668" s="42">
        <v>268684.63373439282</v>
      </c>
      <c r="C668" s="37" t="e">
        <v>#N/A</v>
      </c>
      <c r="D668" s="37" t="s">
        <v>93</v>
      </c>
      <c r="E668" s="33"/>
      <c r="F668" s="44">
        <f t="shared" si="40"/>
        <v>0</v>
      </c>
      <c r="G668" s="44">
        <f t="shared" si="41"/>
        <v>0</v>
      </c>
      <c r="H668" s="44">
        <f t="shared" si="42"/>
        <v>0</v>
      </c>
      <c r="I668" s="45">
        <f t="shared" si="43"/>
        <v>268684.63373439282</v>
      </c>
    </row>
    <row r="669" spans="2:9" x14ac:dyDescent="0.25">
      <c r="B669" s="42">
        <v>629956.60991988727</v>
      </c>
      <c r="C669" s="37" t="e">
        <v>#N/A</v>
      </c>
      <c r="D669" s="37" t="s">
        <v>93</v>
      </c>
      <c r="E669" s="33"/>
      <c r="F669" s="44">
        <f t="shared" si="40"/>
        <v>0</v>
      </c>
      <c r="G669" s="44">
        <f t="shared" si="41"/>
        <v>0</v>
      </c>
      <c r="H669" s="44">
        <f t="shared" si="42"/>
        <v>0</v>
      </c>
      <c r="I669" s="45">
        <f t="shared" si="43"/>
        <v>629956.60991988727</v>
      </c>
    </row>
    <row r="670" spans="2:9" x14ac:dyDescent="0.25">
      <c r="B670" s="42">
        <v>230977.03479385519</v>
      </c>
      <c r="C670" s="37" t="e">
        <v>#N/A</v>
      </c>
      <c r="D670" s="37" t="s">
        <v>93</v>
      </c>
      <c r="E670" s="33"/>
      <c r="F670" s="44">
        <f t="shared" si="40"/>
        <v>0</v>
      </c>
      <c r="G670" s="44">
        <f t="shared" si="41"/>
        <v>0</v>
      </c>
      <c r="H670" s="44">
        <f t="shared" si="42"/>
        <v>0</v>
      </c>
      <c r="I670" s="45">
        <f t="shared" si="43"/>
        <v>230977.03479385519</v>
      </c>
    </row>
    <row r="671" spans="2:9" x14ac:dyDescent="0.25">
      <c r="B671" s="42">
        <v>32241.995484222865</v>
      </c>
      <c r="C671" s="37" t="e">
        <v>#N/A</v>
      </c>
      <c r="D671" s="37" t="s">
        <v>93</v>
      </c>
      <c r="E671" s="33"/>
      <c r="F671" s="44">
        <f t="shared" si="40"/>
        <v>0</v>
      </c>
      <c r="G671" s="44">
        <f t="shared" si="41"/>
        <v>0</v>
      </c>
      <c r="H671" s="44">
        <f t="shared" si="42"/>
        <v>0</v>
      </c>
      <c r="I671" s="45">
        <f t="shared" si="43"/>
        <v>32241.995484222865</v>
      </c>
    </row>
    <row r="672" spans="2:9" x14ac:dyDescent="0.25">
      <c r="B672" s="42">
        <v>123193.84240923313</v>
      </c>
      <c r="C672" s="37" t="e">
        <v>#N/A</v>
      </c>
      <c r="D672" s="37" t="s">
        <v>93</v>
      </c>
      <c r="E672" s="33"/>
      <c r="F672" s="44">
        <f t="shared" si="40"/>
        <v>0</v>
      </c>
      <c r="G672" s="44">
        <f t="shared" si="41"/>
        <v>0</v>
      </c>
      <c r="H672" s="44">
        <f t="shared" si="42"/>
        <v>0</v>
      </c>
      <c r="I672" s="45">
        <f t="shared" si="43"/>
        <v>123193.84240923313</v>
      </c>
    </row>
    <row r="673" spans="2:9" x14ac:dyDescent="0.25">
      <c r="B673" s="42">
        <v>76741.154322239119</v>
      </c>
      <c r="C673" s="37" t="e">
        <v>#N/A</v>
      </c>
      <c r="D673" s="37" t="s">
        <v>93</v>
      </c>
      <c r="E673" s="33"/>
      <c r="F673" s="44">
        <f t="shared" si="40"/>
        <v>0</v>
      </c>
      <c r="G673" s="44">
        <f t="shared" si="41"/>
        <v>0</v>
      </c>
      <c r="H673" s="44">
        <f t="shared" si="42"/>
        <v>0</v>
      </c>
      <c r="I673" s="45">
        <f t="shared" si="43"/>
        <v>76741.154322239119</v>
      </c>
    </row>
    <row r="674" spans="2:9" x14ac:dyDescent="0.25">
      <c r="B674" s="42">
        <v>18544397.245390683</v>
      </c>
      <c r="C674" s="37" t="e">
        <v>#N/A</v>
      </c>
      <c r="D674" s="37" t="s">
        <v>93</v>
      </c>
      <c r="E674" s="33"/>
      <c r="F674" s="44">
        <f t="shared" si="40"/>
        <v>0</v>
      </c>
      <c r="G674" s="44">
        <f t="shared" si="41"/>
        <v>0</v>
      </c>
      <c r="H674" s="44">
        <f t="shared" si="42"/>
        <v>0</v>
      </c>
      <c r="I674" s="45">
        <f t="shared" si="43"/>
        <v>18544397.245390683</v>
      </c>
    </row>
    <row r="675" spans="2:9" x14ac:dyDescent="0.25">
      <c r="B675" s="42">
        <v>53031.335634869363</v>
      </c>
      <c r="C675" s="37" t="e">
        <v>#N/A</v>
      </c>
      <c r="D675" s="37" t="s">
        <v>93</v>
      </c>
      <c r="E675" s="33"/>
      <c r="F675" s="44">
        <f t="shared" si="40"/>
        <v>0</v>
      </c>
      <c r="G675" s="44">
        <f t="shared" si="41"/>
        <v>0</v>
      </c>
      <c r="H675" s="44">
        <f t="shared" si="42"/>
        <v>0</v>
      </c>
      <c r="I675" s="45">
        <f t="shared" si="43"/>
        <v>53031.335634869363</v>
      </c>
    </row>
    <row r="676" spans="2:9" x14ac:dyDescent="0.25">
      <c r="B676" s="42">
        <v>3766.623853418736</v>
      </c>
      <c r="C676" s="37" t="e">
        <v>#N/A</v>
      </c>
      <c r="D676" s="37" t="s">
        <v>93</v>
      </c>
      <c r="E676" s="33"/>
      <c r="F676" s="44">
        <f t="shared" si="40"/>
        <v>0</v>
      </c>
      <c r="G676" s="44">
        <f t="shared" si="41"/>
        <v>0</v>
      </c>
      <c r="H676" s="44">
        <f t="shared" si="42"/>
        <v>0</v>
      </c>
      <c r="I676" s="45">
        <f t="shared" si="43"/>
        <v>3766.623853418736</v>
      </c>
    </row>
    <row r="677" spans="2:9" x14ac:dyDescent="0.25">
      <c r="B677" s="42">
        <v>429611.33441000135</v>
      </c>
      <c r="C677" s="37" t="e">
        <v>#N/A</v>
      </c>
      <c r="D677" s="37" t="s">
        <v>93</v>
      </c>
      <c r="E677" s="33"/>
      <c r="F677" s="44">
        <f t="shared" si="40"/>
        <v>0</v>
      </c>
      <c r="G677" s="44">
        <f t="shared" si="41"/>
        <v>0</v>
      </c>
      <c r="H677" s="44">
        <f t="shared" si="42"/>
        <v>0</v>
      </c>
      <c r="I677" s="45">
        <f t="shared" si="43"/>
        <v>429611.33441000135</v>
      </c>
    </row>
    <row r="678" spans="2:9" x14ac:dyDescent="0.25">
      <c r="B678" s="42">
        <v>46011.33753569574</v>
      </c>
      <c r="C678" s="37" t="e">
        <v>#N/A</v>
      </c>
      <c r="D678" s="37" t="s">
        <v>93</v>
      </c>
      <c r="E678" s="33"/>
      <c r="F678" s="44">
        <f t="shared" si="40"/>
        <v>0</v>
      </c>
      <c r="G678" s="44">
        <f t="shared" si="41"/>
        <v>0</v>
      </c>
      <c r="H678" s="44">
        <f t="shared" si="42"/>
        <v>0</v>
      </c>
      <c r="I678" s="45">
        <f t="shared" si="43"/>
        <v>46011.33753569574</v>
      </c>
    </row>
    <row r="679" spans="2:9" x14ac:dyDescent="0.25">
      <c r="B679" s="42">
        <v>149385.19931823289</v>
      </c>
      <c r="C679" s="37" t="e">
        <v>#N/A</v>
      </c>
      <c r="D679" s="37" t="s">
        <v>93</v>
      </c>
      <c r="E679" s="33"/>
      <c r="F679" s="44">
        <f t="shared" si="40"/>
        <v>0</v>
      </c>
      <c r="G679" s="44">
        <f t="shared" si="41"/>
        <v>0</v>
      </c>
      <c r="H679" s="44">
        <f t="shared" si="42"/>
        <v>0</v>
      </c>
      <c r="I679" s="45">
        <f t="shared" si="43"/>
        <v>149385.19931823289</v>
      </c>
    </row>
    <row r="680" spans="2:9" x14ac:dyDescent="0.25">
      <c r="B680" s="42">
        <v>82262.725608807552</v>
      </c>
      <c r="C680" s="37" t="e">
        <v>#N/A</v>
      </c>
      <c r="D680" s="37" t="s">
        <v>93</v>
      </c>
      <c r="E680" s="33"/>
      <c r="F680" s="44">
        <f t="shared" si="40"/>
        <v>0</v>
      </c>
      <c r="G680" s="44">
        <f t="shared" si="41"/>
        <v>0</v>
      </c>
      <c r="H680" s="44">
        <f t="shared" si="42"/>
        <v>0</v>
      </c>
      <c r="I680" s="45">
        <f t="shared" si="43"/>
        <v>82262.725608807552</v>
      </c>
    </row>
    <row r="681" spans="2:9" x14ac:dyDescent="0.25">
      <c r="B681" s="42">
        <v>1583.4341457349799</v>
      </c>
      <c r="C681" s="37" t="e">
        <v>#N/A</v>
      </c>
      <c r="D681" s="37" t="s">
        <v>93</v>
      </c>
      <c r="E681" s="33"/>
      <c r="F681" s="44">
        <f t="shared" si="40"/>
        <v>0</v>
      </c>
      <c r="G681" s="44">
        <f t="shared" si="41"/>
        <v>0</v>
      </c>
      <c r="H681" s="44">
        <f t="shared" si="42"/>
        <v>0</v>
      </c>
      <c r="I681" s="45">
        <f t="shared" si="43"/>
        <v>1583.4341457349799</v>
      </c>
    </row>
    <row r="682" spans="2:9" x14ac:dyDescent="0.25">
      <c r="B682" s="42">
        <v>161399.7961306629</v>
      </c>
      <c r="C682" s="37" t="e">
        <v>#N/A</v>
      </c>
      <c r="D682" s="37" t="s">
        <v>93</v>
      </c>
      <c r="E682" s="33"/>
      <c r="F682" s="44">
        <f t="shared" si="40"/>
        <v>0</v>
      </c>
      <c r="G682" s="44">
        <f t="shared" si="41"/>
        <v>0</v>
      </c>
      <c r="H682" s="44">
        <f t="shared" si="42"/>
        <v>0</v>
      </c>
      <c r="I682" s="45">
        <f t="shared" si="43"/>
        <v>161399.7961306629</v>
      </c>
    </row>
    <row r="683" spans="2:9" x14ac:dyDescent="0.25">
      <c r="B683" s="42">
        <v>82414.602862221014</v>
      </c>
      <c r="C683" s="37" t="e">
        <v>#N/A</v>
      </c>
      <c r="D683" s="37" t="s">
        <v>93</v>
      </c>
      <c r="E683" s="33"/>
      <c r="F683" s="44">
        <f t="shared" si="40"/>
        <v>0</v>
      </c>
      <c r="G683" s="44">
        <f t="shared" si="41"/>
        <v>0</v>
      </c>
      <c r="H683" s="44">
        <f t="shared" si="42"/>
        <v>0</v>
      </c>
      <c r="I683" s="45">
        <f t="shared" si="43"/>
        <v>82414.602862221014</v>
      </c>
    </row>
    <row r="684" spans="2:9" x14ac:dyDescent="0.25">
      <c r="B684" s="42">
        <v>735972.33173868526</v>
      </c>
      <c r="C684" s="37" t="e">
        <v>#N/A</v>
      </c>
      <c r="D684" s="37" t="s">
        <v>93</v>
      </c>
      <c r="E684" s="33"/>
      <c r="F684" s="44">
        <f t="shared" si="40"/>
        <v>0</v>
      </c>
      <c r="G684" s="44">
        <f t="shared" si="41"/>
        <v>0</v>
      </c>
      <c r="H684" s="44">
        <f t="shared" si="42"/>
        <v>0</v>
      </c>
      <c r="I684" s="45">
        <f t="shared" si="43"/>
        <v>735972.33173868526</v>
      </c>
    </row>
    <row r="685" spans="2:9" x14ac:dyDescent="0.25">
      <c r="B685" s="42">
        <v>33078.045613903705</v>
      </c>
      <c r="C685" s="37" t="e">
        <v>#N/A</v>
      </c>
      <c r="D685" s="37" t="s">
        <v>93</v>
      </c>
      <c r="E685" s="33"/>
      <c r="F685" s="44">
        <f t="shared" si="40"/>
        <v>0</v>
      </c>
      <c r="G685" s="44">
        <f t="shared" si="41"/>
        <v>0</v>
      </c>
      <c r="H685" s="44">
        <f t="shared" si="42"/>
        <v>0</v>
      </c>
      <c r="I685" s="45">
        <f t="shared" si="43"/>
        <v>33078.045613903705</v>
      </c>
    </row>
    <row r="686" spans="2:9" x14ac:dyDescent="0.25">
      <c r="B686" s="42">
        <v>1695.1876480188243</v>
      </c>
      <c r="C686" s="37" t="e">
        <v>#N/A</v>
      </c>
      <c r="D686" s="37" t="s">
        <v>93</v>
      </c>
      <c r="E686" s="33"/>
      <c r="F686" s="44">
        <f t="shared" si="40"/>
        <v>0</v>
      </c>
      <c r="G686" s="44">
        <f t="shared" si="41"/>
        <v>0</v>
      </c>
      <c r="H686" s="44">
        <f t="shared" si="42"/>
        <v>0</v>
      </c>
      <c r="I686" s="45">
        <f t="shared" si="43"/>
        <v>1695.1876480188243</v>
      </c>
    </row>
    <row r="687" spans="2:9" x14ac:dyDescent="0.25">
      <c r="B687" s="42">
        <v>148362.71833028697</v>
      </c>
      <c r="C687" s="37" t="e">
        <v>#N/A</v>
      </c>
      <c r="D687" s="37" t="s">
        <v>93</v>
      </c>
      <c r="E687" s="33"/>
      <c r="F687" s="44">
        <f t="shared" si="40"/>
        <v>0</v>
      </c>
      <c r="G687" s="44">
        <f t="shared" si="41"/>
        <v>0</v>
      </c>
      <c r="H687" s="44">
        <f t="shared" si="42"/>
        <v>0</v>
      </c>
      <c r="I687" s="45">
        <f t="shared" si="43"/>
        <v>148362.71833028697</v>
      </c>
    </row>
    <row r="688" spans="2:9" x14ac:dyDescent="0.25">
      <c r="B688" s="42">
        <v>64776.578331519268</v>
      </c>
      <c r="C688" s="37" t="e">
        <v>#N/A</v>
      </c>
      <c r="D688" s="37" t="s">
        <v>93</v>
      </c>
      <c r="E688" s="33"/>
      <c r="F688" s="44">
        <f t="shared" si="40"/>
        <v>0</v>
      </c>
      <c r="G688" s="44">
        <f t="shared" si="41"/>
        <v>0</v>
      </c>
      <c r="H688" s="44">
        <f t="shared" si="42"/>
        <v>0</v>
      </c>
      <c r="I688" s="45">
        <f t="shared" si="43"/>
        <v>64776.578331519268</v>
      </c>
    </row>
    <row r="689" spans="2:9" x14ac:dyDescent="0.25">
      <c r="B689" s="42">
        <v>388572.8108998189</v>
      </c>
      <c r="C689" s="37" t="e">
        <v>#N/A</v>
      </c>
      <c r="D689" s="37" t="s">
        <v>93</v>
      </c>
      <c r="E689" s="33"/>
      <c r="F689" s="44">
        <f t="shared" si="40"/>
        <v>0</v>
      </c>
      <c r="G689" s="44">
        <f t="shared" si="41"/>
        <v>0</v>
      </c>
      <c r="H689" s="44">
        <f t="shared" si="42"/>
        <v>0</v>
      </c>
      <c r="I689" s="45">
        <f t="shared" si="43"/>
        <v>388572.8108998189</v>
      </c>
    </row>
    <row r="690" spans="2:9" x14ac:dyDescent="0.25">
      <c r="B690" s="42">
        <v>56102.692500056452</v>
      </c>
      <c r="C690" s="37" t="e">
        <v>#N/A</v>
      </c>
      <c r="D690" s="37" t="s">
        <v>93</v>
      </c>
      <c r="E690" s="33"/>
      <c r="F690" s="44">
        <f t="shared" si="40"/>
        <v>0</v>
      </c>
      <c r="G690" s="44">
        <f t="shared" si="41"/>
        <v>0</v>
      </c>
      <c r="H690" s="44">
        <f t="shared" si="42"/>
        <v>0</v>
      </c>
      <c r="I690" s="45">
        <f t="shared" si="43"/>
        <v>56102.692500056452</v>
      </c>
    </row>
    <row r="691" spans="2:9" x14ac:dyDescent="0.25">
      <c r="B691" s="42">
        <v>93621.254284622177</v>
      </c>
      <c r="C691" s="37" t="e">
        <v>#N/A</v>
      </c>
      <c r="D691" s="37" t="s">
        <v>93</v>
      </c>
      <c r="E691" s="33"/>
      <c r="F691" s="44">
        <f t="shared" si="40"/>
        <v>0</v>
      </c>
      <c r="G691" s="44">
        <f t="shared" si="41"/>
        <v>0</v>
      </c>
      <c r="H691" s="44">
        <f t="shared" si="42"/>
        <v>0</v>
      </c>
      <c r="I691" s="45">
        <f t="shared" si="43"/>
        <v>93621.254284622177</v>
      </c>
    </row>
    <row r="692" spans="2:9" x14ac:dyDescent="0.25">
      <c r="B692" s="42">
        <v>59324.423288367812</v>
      </c>
      <c r="C692" s="37" t="e">
        <v>#N/A</v>
      </c>
      <c r="D692" s="37" t="s">
        <v>93</v>
      </c>
      <c r="E692" s="33"/>
      <c r="F692" s="44">
        <f t="shared" si="40"/>
        <v>0</v>
      </c>
      <c r="G692" s="44">
        <f t="shared" si="41"/>
        <v>0</v>
      </c>
      <c r="H692" s="44">
        <f t="shared" si="42"/>
        <v>0</v>
      </c>
      <c r="I692" s="45">
        <f t="shared" si="43"/>
        <v>59324.423288367812</v>
      </c>
    </row>
    <row r="693" spans="2:9" x14ac:dyDescent="0.25">
      <c r="B693" s="42">
        <v>107310.1656135181</v>
      </c>
      <c r="C693" s="37" t="e">
        <v>#N/A</v>
      </c>
      <c r="D693" s="37" t="s">
        <v>93</v>
      </c>
      <c r="E693" s="33"/>
      <c r="F693" s="44">
        <f t="shared" si="40"/>
        <v>0</v>
      </c>
      <c r="G693" s="44">
        <f t="shared" si="41"/>
        <v>0</v>
      </c>
      <c r="H693" s="44">
        <f t="shared" si="42"/>
        <v>0</v>
      </c>
      <c r="I693" s="45">
        <f t="shared" si="43"/>
        <v>107310.1656135181</v>
      </c>
    </row>
    <row r="694" spans="2:9" x14ac:dyDescent="0.25">
      <c r="B694" s="42">
        <v>182139.26657078284</v>
      </c>
      <c r="C694" s="37" t="e">
        <v>#N/A</v>
      </c>
      <c r="D694" s="37" t="s">
        <v>93</v>
      </c>
      <c r="E694" s="33"/>
      <c r="F694" s="44">
        <f t="shared" si="40"/>
        <v>0</v>
      </c>
      <c r="G694" s="44">
        <f t="shared" si="41"/>
        <v>0</v>
      </c>
      <c r="H694" s="44">
        <f t="shared" si="42"/>
        <v>0</v>
      </c>
      <c r="I694" s="45">
        <f t="shared" si="43"/>
        <v>182139.26657078284</v>
      </c>
    </row>
    <row r="695" spans="2:9" x14ac:dyDescent="0.25">
      <c r="B695" s="42">
        <v>761840.34876446147</v>
      </c>
      <c r="C695" s="37" t="e">
        <v>#N/A</v>
      </c>
      <c r="D695" s="37" t="s">
        <v>93</v>
      </c>
      <c r="E695" s="33"/>
      <c r="F695" s="44">
        <f t="shared" si="40"/>
        <v>0</v>
      </c>
      <c r="G695" s="44">
        <f t="shared" si="41"/>
        <v>0</v>
      </c>
      <c r="H695" s="44">
        <f t="shared" si="42"/>
        <v>0</v>
      </c>
      <c r="I695" s="45">
        <f t="shared" si="43"/>
        <v>761840.34876446147</v>
      </c>
    </row>
    <row r="696" spans="2:9" x14ac:dyDescent="0.25">
      <c r="B696" s="42">
        <v>108924.55675727362</v>
      </c>
      <c r="C696" s="37" t="e">
        <v>#N/A</v>
      </c>
      <c r="D696" s="37" t="s">
        <v>93</v>
      </c>
      <c r="E696" s="33"/>
      <c r="F696" s="44">
        <f t="shared" si="40"/>
        <v>0</v>
      </c>
      <c r="G696" s="44">
        <f t="shared" si="41"/>
        <v>0</v>
      </c>
      <c r="H696" s="44">
        <f t="shared" si="42"/>
        <v>0</v>
      </c>
      <c r="I696" s="45">
        <f t="shared" si="43"/>
        <v>108924.55675727362</v>
      </c>
    </row>
    <row r="697" spans="2:9" x14ac:dyDescent="0.25">
      <c r="B697" s="42">
        <v>85524.574422725607</v>
      </c>
      <c r="C697" s="37" t="e">
        <v>#N/A</v>
      </c>
      <c r="D697" s="37" t="s">
        <v>93</v>
      </c>
      <c r="E697" s="33"/>
      <c r="F697" s="44">
        <f t="shared" si="40"/>
        <v>0</v>
      </c>
      <c r="G697" s="44">
        <f t="shared" si="41"/>
        <v>0</v>
      </c>
      <c r="H697" s="44">
        <f t="shared" si="42"/>
        <v>0</v>
      </c>
      <c r="I697" s="45">
        <f t="shared" si="43"/>
        <v>85524.574422725607</v>
      </c>
    </row>
    <row r="698" spans="2:9" x14ac:dyDescent="0.25">
      <c r="B698" s="42">
        <v>38100.366256907684</v>
      </c>
      <c r="C698" s="37" t="e">
        <v>#N/A</v>
      </c>
      <c r="D698" s="37" t="s">
        <v>93</v>
      </c>
      <c r="E698" s="33"/>
      <c r="F698" s="44">
        <f t="shared" si="40"/>
        <v>0</v>
      </c>
      <c r="G698" s="44">
        <f t="shared" si="41"/>
        <v>0</v>
      </c>
      <c r="H698" s="44">
        <f t="shared" si="42"/>
        <v>0</v>
      </c>
      <c r="I698" s="45">
        <f t="shared" si="43"/>
        <v>38100.366256907684</v>
      </c>
    </row>
    <row r="699" spans="2:9" x14ac:dyDescent="0.25">
      <c r="B699" s="42">
        <v>20323.653829899453</v>
      </c>
      <c r="C699" s="37" t="e">
        <v>#N/A</v>
      </c>
      <c r="D699" s="37" t="s">
        <v>93</v>
      </c>
      <c r="E699" s="33"/>
      <c r="F699" s="44">
        <f t="shared" si="40"/>
        <v>0</v>
      </c>
      <c r="G699" s="44">
        <f t="shared" si="41"/>
        <v>0</v>
      </c>
      <c r="H699" s="44">
        <f t="shared" si="42"/>
        <v>0</v>
      </c>
      <c r="I699" s="45">
        <f t="shared" si="43"/>
        <v>20323.653829899453</v>
      </c>
    </row>
    <row r="700" spans="2:9" x14ac:dyDescent="0.25">
      <c r="B700" s="42">
        <v>32507.525495191243</v>
      </c>
      <c r="C700" s="37" t="e">
        <v>#N/A</v>
      </c>
      <c r="D700" s="37" t="s">
        <v>93</v>
      </c>
      <c r="E700" s="33"/>
      <c r="F700" s="44">
        <f t="shared" si="40"/>
        <v>0</v>
      </c>
      <c r="G700" s="44">
        <f t="shared" si="41"/>
        <v>0</v>
      </c>
      <c r="H700" s="44">
        <f t="shared" si="42"/>
        <v>0</v>
      </c>
      <c r="I700" s="45">
        <f t="shared" si="43"/>
        <v>32507.525495191243</v>
      </c>
    </row>
    <row r="701" spans="2:9" x14ac:dyDescent="0.25">
      <c r="B701" s="42">
        <v>484798.01053060964</v>
      </c>
      <c r="C701" s="37" t="e">
        <v>#N/A</v>
      </c>
      <c r="D701" s="37" t="s">
        <v>93</v>
      </c>
      <c r="E701" s="33"/>
      <c r="F701" s="44">
        <f t="shared" si="40"/>
        <v>0</v>
      </c>
      <c r="G701" s="44">
        <f t="shared" si="41"/>
        <v>0</v>
      </c>
      <c r="H701" s="44">
        <f t="shared" si="42"/>
        <v>0</v>
      </c>
      <c r="I701" s="45">
        <f t="shared" si="43"/>
        <v>484798.01053060964</v>
      </c>
    </row>
    <row r="702" spans="2:9" x14ac:dyDescent="0.25">
      <c r="B702" s="42">
        <v>158253.58001661199</v>
      </c>
      <c r="C702" s="37" t="e">
        <v>#N/A</v>
      </c>
      <c r="D702" s="37" t="s">
        <v>93</v>
      </c>
      <c r="E702" s="33"/>
      <c r="F702" s="44">
        <f t="shared" si="40"/>
        <v>0</v>
      </c>
      <c r="G702" s="44">
        <f t="shared" si="41"/>
        <v>0</v>
      </c>
      <c r="H702" s="44">
        <f t="shared" si="42"/>
        <v>0</v>
      </c>
      <c r="I702" s="45">
        <f t="shared" si="43"/>
        <v>158253.58001661199</v>
      </c>
    </row>
    <row r="703" spans="2:9" x14ac:dyDescent="0.25">
      <c r="B703" s="42">
        <v>145169.1005659248</v>
      </c>
      <c r="C703" s="37" t="e">
        <v>#N/A</v>
      </c>
      <c r="D703" s="37" t="s">
        <v>93</v>
      </c>
      <c r="E703" s="33"/>
      <c r="F703" s="44">
        <f t="shared" si="40"/>
        <v>0</v>
      </c>
      <c r="G703" s="44">
        <f t="shared" si="41"/>
        <v>0</v>
      </c>
      <c r="H703" s="44">
        <f t="shared" si="42"/>
        <v>0</v>
      </c>
      <c r="I703" s="45">
        <f t="shared" si="43"/>
        <v>145169.1005659248</v>
      </c>
    </row>
    <row r="704" spans="2:9" x14ac:dyDescent="0.25">
      <c r="B704" s="42">
        <v>196995.46321020156</v>
      </c>
      <c r="C704" s="37" t="e">
        <v>#N/A</v>
      </c>
      <c r="D704" s="37" t="s">
        <v>93</v>
      </c>
      <c r="E704" s="33"/>
      <c r="F704" s="44">
        <f t="shared" si="40"/>
        <v>0</v>
      </c>
      <c r="G704" s="44">
        <f t="shared" si="41"/>
        <v>0</v>
      </c>
      <c r="H704" s="44">
        <f t="shared" si="42"/>
        <v>0</v>
      </c>
      <c r="I704" s="45">
        <f t="shared" si="43"/>
        <v>196995.46321020156</v>
      </c>
    </row>
    <row r="705" spans="2:9" x14ac:dyDescent="0.25">
      <c r="B705" s="42">
        <v>751532.74388423457</v>
      </c>
      <c r="C705" s="37" t="e">
        <v>#N/A</v>
      </c>
      <c r="D705" s="37" t="s">
        <v>93</v>
      </c>
      <c r="E705" s="33"/>
      <c r="F705" s="44">
        <f t="shared" si="40"/>
        <v>0</v>
      </c>
      <c r="G705" s="44">
        <f t="shared" si="41"/>
        <v>0</v>
      </c>
      <c r="H705" s="44">
        <f t="shared" si="42"/>
        <v>0</v>
      </c>
      <c r="I705" s="45">
        <f t="shared" si="43"/>
        <v>751532.74388423457</v>
      </c>
    </row>
    <row r="706" spans="2:9" x14ac:dyDescent="0.25">
      <c r="B706" s="42">
        <v>7668.5571760399835</v>
      </c>
      <c r="C706" s="37" t="e">
        <v>#N/A</v>
      </c>
      <c r="D706" s="37" t="s">
        <v>93</v>
      </c>
      <c r="E706" s="33"/>
      <c r="F706" s="44">
        <f t="shared" si="40"/>
        <v>0</v>
      </c>
      <c r="G706" s="44">
        <f t="shared" si="41"/>
        <v>0</v>
      </c>
      <c r="H706" s="44">
        <f t="shared" si="42"/>
        <v>0</v>
      </c>
      <c r="I706" s="45">
        <f t="shared" si="43"/>
        <v>7668.5571760399835</v>
      </c>
    </row>
    <row r="707" spans="2:9" x14ac:dyDescent="0.25">
      <c r="B707" s="42">
        <v>412207.37502194091</v>
      </c>
      <c r="C707" s="37" t="e">
        <v>#N/A</v>
      </c>
      <c r="D707" s="37" t="s">
        <v>93</v>
      </c>
      <c r="E707" s="33"/>
      <c r="F707" s="44">
        <f t="shared" si="40"/>
        <v>0</v>
      </c>
      <c r="G707" s="44">
        <f t="shared" si="41"/>
        <v>0</v>
      </c>
      <c r="H707" s="44">
        <f t="shared" si="42"/>
        <v>0</v>
      </c>
      <c r="I707" s="45">
        <f t="shared" si="43"/>
        <v>412207.37502194091</v>
      </c>
    </row>
    <row r="708" spans="2:9" x14ac:dyDescent="0.25">
      <c r="B708" s="42">
        <v>3614.04</v>
      </c>
      <c r="C708" s="37">
        <v>25</v>
      </c>
      <c r="D708" s="37" t="s">
        <v>93</v>
      </c>
      <c r="E708" s="33"/>
      <c r="F708" s="44">
        <f t="shared" si="40"/>
        <v>0</v>
      </c>
      <c r="G708" s="44">
        <f t="shared" si="41"/>
        <v>0</v>
      </c>
      <c r="H708" s="44">
        <f t="shared" si="42"/>
        <v>3614.04</v>
      </c>
      <c r="I708" s="45">
        <f t="shared" si="43"/>
        <v>0</v>
      </c>
    </row>
    <row r="709" spans="2:9" x14ac:dyDescent="0.25">
      <c r="B709" s="42">
        <v>5937.7376012353479</v>
      </c>
      <c r="C709" s="37">
        <v>25</v>
      </c>
      <c r="D709" s="37" t="s">
        <v>93</v>
      </c>
      <c r="E709" s="33"/>
      <c r="F709" s="44">
        <f t="shared" si="40"/>
        <v>0</v>
      </c>
      <c r="G709" s="44">
        <f t="shared" si="41"/>
        <v>0</v>
      </c>
      <c r="H709" s="44">
        <f t="shared" si="42"/>
        <v>5937.7376012353479</v>
      </c>
      <c r="I709" s="45">
        <f t="shared" si="43"/>
        <v>0</v>
      </c>
    </row>
    <row r="710" spans="2:9" x14ac:dyDescent="0.25">
      <c r="B710" s="42">
        <v>5343.9417151647158</v>
      </c>
      <c r="C710" s="37">
        <v>25</v>
      </c>
      <c r="D710" s="37" t="s">
        <v>93</v>
      </c>
      <c r="E710" s="33"/>
      <c r="F710" s="44">
        <f t="shared" si="40"/>
        <v>0</v>
      </c>
      <c r="G710" s="44">
        <f t="shared" si="41"/>
        <v>0</v>
      </c>
      <c r="H710" s="44">
        <f t="shared" si="42"/>
        <v>5343.9417151647158</v>
      </c>
      <c r="I710" s="45">
        <f t="shared" si="43"/>
        <v>0</v>
      </c>
    </row>
    <row r="711" spans="2:9" x14ac:dyDescent="0.25">
      <c r="B711" s="42">
        <v>777.52149814048744</v>
      </c>
      <c r="C711" s="37">
        <v>25</v>
      </c>
      <c r="D711" s="37" t="s">
        <v>93</v>
      </c>
      <c r="E711" s="33"/>
      <c r="F711" s="44">
        <f t="shared" si="40"/>
        <v>0</v>
      </c>
      <c r="G711" s="44">
        <f t="shared" si="41"/>
        <v>0</v>
      </c>
      <c r="H711" s="44">
        <f t="shared" si="42"/>
        <v>777.52149814048744</v>
      </c>
      <c r="I711" s="45">
        <f t="shared" si="43"/>
        <v>0</v>
      </c>
    </row>
    <row r="712" spans="2:9" x14ac:dyDescent="0.25">
      <c r="B712" s="42">
        <v>96243017.496059775</v>
      </c>
      <c r="C712" s="37">
        <v>72</v>
      </c>
      <c r="D712" s="37" t="s">
        <v>94</v>
      </c>
      <c r="E712" s="33"/>
      <c r="F712" s="44">
        <f t="shared" ref="F712:F775" si="44">IFERROR(IF(D712="y",0,IF(C712&gt;=BulkLineLimit,B712,0)),0)</f>
        <v>0</v>
      </c>
      <c r="G712" s="44">
        <f t="shared" ref="G712:G775" si="45">IFERROR(IF(D712="y",0,IF(AND(C712&lt;BulkLineLimit,C712&gt;=RegionalLineLimit),B712,0)),0)</f>
        <v>0</v>
      </c>
      <c r="H712" s="44">
        <f t="shared" ref="H712:H775" si="46">IFERROR(IF(D712="y",0,IF(C712&lt;RegionalLineLimit,B712,0)),0)+IFERROR(IF(D712="y",B712,0),0)</f>
        <v>96243017.496059775</v>
      </c>
      <c r="I712" s="45">
        <f t="shared" ref="I712:I775" si="47">B712-SUM(F712:H712)</f>
        <v>0</v>
      </c>
    </row>
    <row r="713" spans="2:9" x14ac:dyDescent="0.25">
      <c r="B713" s="42">
        <v>32.704032634607792</v>
      </c>
      <c r="C713" s="37" t="e">
        <v>#N/A</v>
      </c>
      <c r="D713" s="37" t="s">
        <v>93</v>
      </c>
      <c r="E713" s="33"/>
      <c r="F713" s="44">
        <f t="shared" si="44"/>
        <v>0</v>
      </c>
      <c r="G713" s="44">
        <f t="shared" si="45"/>
        <v>0</v>
      </c>
      <c r="H713" s="44">
        <f t="shared" si="46"/>
        <v>0</v>
      </c>
      <c r="I713" s="45">
        <f t="shared" si="47"/>
        <v>32.704032634607792</v>
      </c>
    </row>
    <row r="714" spans="2:9" x14ac:dyDescent="0.25">
      <c r="B714" s="42">
        <v>225208.72577970248</v>
      </c>
      <c r="C714" s="37" t="e">
        <v>#N/A</v>
      </c>
      <c r="D714" s="37" t="s">
        <v>93</v>
      </c>
      <c r="E714" s="33"/>
      <c r="F714" s="44">
        <f t="shared" si="44"/>
        <v>0</v>
      </c>
      <c r="G714" s="44">
        <f t="shared" si="45"/>
        <v>0</v>
      </c>
      <c r="H714" s="44">
        <f t="shared" si="46"/>
        <v>0</v>
      </c>
      <c r="I714" s="45">
        <f t="shared" si="47"/>
        <v>225208.72577970248</v>
      </c>
    </row>
    <row r="715" spans="2:9" x14ac:dyDescent="0.25">
      <c r="B715" s="42">
        <v>3197639.7049805257</v>
      </c>
      <c r="C715" s="37">
        <v>144</v>
      </c>
      <c r="D715" s="37" t="s">
        <v>93</v>
      </c>
      <c r="E715" s="33"/>
      <c r="F715" s="44">
        <f t="shared" si="44"/>
        <v>0</v>
      </c>
      <c r="G715" s="44">
        <f t="shared" si="45"/>
        <v>3197639.7049805257</v>
      </c>
      <c r="H715" s="44">
        <f t="shared" si="46"/>
        <v>0</v>
      </c>
      <c r="I715" s="45">
        <f t="shared" si="47"/>
        <v>0</v>
      </c>
    </row>
    <row r="716" spans="2:9" x14ac:dyDescent="0.25">
      <c r="B716" s="42">
        <v>2729678.8997292477</v>
      </c>
      <c r="C716" s="37">
        <v>144</v>
      </c>
      <c r="D716" s="37" t="s">
        <v>93</v>
      </c>
      <c r="E716" s="33"/>
      <c r="F716" s="44">
        <f t="shared" si="44"/>
        <v>0</v>
      </c>
      <c r="G716" s="44">
        <f t="shared" si="45"/>
        <v>2729678.8997292477</v>
      </c>
      <c r="H716" s="44">
        <f t="shared" si="46"/>
        <v>0</v>
      </c>
      <c r="I716" s="45">
        <f t="shared" si="47"/>
        <v>0</v>
      </c>
    </row>
    <row r="717" spans="2:9" x14ac:dyDescent="0.25">
      <c r="B717" s="42">
        <v>1508928.3829816901</v>
      </c>
      <c r="C717" s="37">
        <v>144</v>
      </c>
      <c r="D717" s="37" t="s">
        <v>93</v>
      </c>
      <c r="E717" s="33"/>
      <c r="F717" s="44">
        <f t="shared" si="44"/>
        <v>0</v>
      </c>
      <c r="G717" s="44">
        <f t="shared" si="45"/>
        <v>1508928.3829816901</v>
      </c>
      <c r="H717" s="44">
        <f t="shared" si="46"/>
        <v>0</v>
      </c>
      <c r="I717" s="45">
        <f t="shared" si="47"/>
        <v>0</v>
      </c>
    </row>
    <row r="718" spans="2:9" x14ac:dyDescent="0.25">
      <c r="B718" s="42">
        <v>24871500.638127334</v>
      </c>
      <c r="C718" s="37">
        <v>144</v>
      </c>
      <c r="D718" s="37" t="s">
        <v>93</v>
      </c>
      <c r="E718" s="33"/>
      <c r="F718" s="44">
        <f t="shared" si="44"/>
        <v>0</v>
      </c>
      <c r="G718" s="44">
        <f t="shared" si="45"/>
        <v>24871500.638127334</v>
      </c>
      <c r="H718" s="44">
        <f t="shared" si="46"/>
        <v>0</v>
      </c>
      <c r="I718" s="45">
        <f t="shared" si="47"/>
        <v>0</v>
      </c>
    </row>
    <row r="719" spans="2:9" x14ac:dyDescent="0.25">
      <c r="B719" s="42">
        <v>6069184.0412450712</v>
      </c>
      <c r="C719" s="37">
        <v>144</v>
      </c>
      <c r="D719" s="37" t="s">
        <v>93</v>
      </c>
      <c r="E719" s="33"/>
      <c r="F719" s="44">
        <f t="shared" si="44"/>
        <v>0</v>
      </c>
      <c r="G719" s="44">
        <f t="shared" si="45"/>
        <v>6069184.0412450712</v>
      </c>
      <c r="H719" s="44">
        <f t="shared" si="46"/>
        <v>0</v>
      </c>
      <c r="I719" s="45">
        <f t="shared" si="47"/>
        <v>0</v>
      </c>
    </row>
    <row r="720" spans="2:9" x14ac:dyDescent="0.25">
      <c r="B720" s="42">
        <v>8398012.5818377677</v>
      </c>
      <c r="C720" s="37">
        <v>144</v>
      </c>
      <c r="D720" s="37" t="s">
        <v>93</v>
      </c>
      <c r="E720" s="33"/>
      <c r="F720" s="44">
        <f t="shared" si="44"/>
        <v>0</v>
      </c>
      <c r="G720" s="44">
        <f t="shared" si="45"/>
        <v>8398012.5818377677</v>
      </c>
      <c r="H720" s="44">
        <f t="shared" si="46"/>
        <v>0</v>
      </c>
      <c r="I720" s="45">
        <f t="shared" si="47"/>
        <v>0</v>
      </c>
    </row>
    <row r="721" spans="2:9" x14ac:dyDescent="0.25">
      <c r="B721" s="42">
        <v>4329760.2045710152</v>
      </c>
      <c r="C721" s="37">
        <v>144</v>
      </c>
      <c r="D721" s="37" t="s">
        <v>93</v>
      </c>
      <c r="E721" s="33"/>
      <c r="F721" s="44">
        <f t="shared" si="44"/>
        <v>0</v>
      </c>
      <c r="G721" s="44">
        <f t="shared" si="45"/>
        <v>4329760.2045710152</v>
      </c>
      <c r="H721" s="44">
        <f t="shared" si="46"/>
        <v>0</v>
      </c>
      <c r="I721" s="45">
        <f t="shared" si="47"/>
        <v>0</v>
      </c>
    </row>
    <row r="722" spans="2:9" x14ac:dyDescent="0.25">
      <c r="B722" s="42">
        <v>4589497.9566650335</v>
      </c>
      <c r="C722" s="37">
        <v>144</v>
      </c>
      <c r="D722" s="37" t="s">
        <v>93</v>
      </c>
      <c r="E722" s="33"/>
      <c r="F722" s="44">
        <f t="shared" si="44"/>
        <v>0</v>
      </c>
      <c r="G722" s="44">
        <f t="shared" si="45"/>
        <v>4589497.9566650335</v>
      </c>
      <c r="H722" s="44">
        <f t="shared" si="46"/>
        <v>0</v>
      </c>
      <c r="I722" s="45">
        <f t="shared" si="47"/>
        <v>0</v>
      </c>
    </row>
    <row r="723" spans="2:9" x14ac:dyDescent="0.25">
      <c r="B723" s="42">
        <v>21443476.009192504</v>
      </c>
      <c r="C723" s="37">
        <v>144</v>
      </c>
      <c r="D723" s="37" t="s">
        <v>93</v>
      </c>
      <c r="E723" s="33"/>
      <c r="F723" s="44">
        <f t="shared" si="44"/>
        <v>0</v>
      </c>
      <c r="G723" s="44">
        <f t="shared" si="45"/>
        <v>21443476.009192504</v>
      </c>
      <c r="H723" s="44">
        <f t="shared" si="46"/>
        <v>0</v>
      </c>
      <c r="I723" s="45">
        <f t="shared" si="47"/>
        <v>0</v>
      </c>
    </row>
    <row r="724" spans="2:9" x14ac:dyDescent="0.25">
      <c r="B724" s="42">
        <v>97816523.598708391</v>
      </c>
      <c r="C724" s="37">
        <v>144</v>
      </c>
      <c r="D724" s="37" t="s">
        <v>93</v>
      </c>
      <c r="E724" s="33"/>
      <c r="F724" s="44">
        <f t="shared" si="44"/>
        <v>0</v>
      </c>
      <c r="G724" s="44">
        <f t="shared" si="45"/>
        <v>97816523.598708391</v>
      </c>
      <c r="H724" s="44">
        <f t="shared" si="46"/>
        <v>0</v>
      </c>
      <c r="I724" s="45">
        <f t="shared" si="47"/>
        <v>0</v>
      </c>
    </row>
    <row r="725" spans="2:9" x14ac:dyDescent="0.25">
      <c r="B725" s="42">
        <v>4201141.9385730699</v>
      </c>
      <c r="C725" s="37">
        <v>144</v>
      </c>
      <c r="D725" s="37" t="s">
        <v>93</v>
      </c>
      <c r="E725" s="33"/>
      <c r="F725" s="44">
        <f t="shared" si="44"/>
        <v>0</v>
      </c>
      <c r="G725" s="44">
        <f t="shared" si="45"/>
        <v>4201141.9385730699</v>
      </c>
      <c r="H725" s="44">
        <f t="shared" si="46"/>
        <v>0</v>
      </c>
      <c r="I725" s="45">
        <f t="shared" si="47"/>
        <v>0</v>
      </c>
    </row>
    <row r="726" spans="2:9" x14ac:dyDescent="0.25">
      <c r="B726" s="42">
        <v>778966.55350401916</v>
      </c>
      <c r="C726" s="37">
        <v>144</v>
      </c>
      <c r="D726" s="37" t="s">
        <v>94</v>
      </c>
      <c r="E726" s="33"/>
      <c r="F726" s="44">
        <f t="shared" si="44"/>
        <v>0</v>
      </c>
      <c r="G726" s="44">
        <f t="shared" si="45"/>
        <v>0</v>
      </c>
      <c r="H726" s="44">
        <f t="shared" si="46"/>
        <v>778966.55350401916</v>
      </c>
      <c r="I726" s="45">
        <f t="shared" si="47"/>
        <v>0</v>
      </c>
    </row>
    <row r="727" spans="2:9" x14ac:dyDescent="0.25">
      <c r="B727" s="42">
        <v>2004383.473155539</v>
      </c>
      <c r="C727" s="37">
        <v>144</v>
      </c>
      <c r="D727" s="37" t="s">
        <v>93</v>
      </c>
      <c r="E727" s="33"/>
      <c r="F727" s="44">
        <f t="shared" si="44"/>
        <v>0</v>
      </c>
      <c r="G727" s="44">
        <f t="shared" si="45"/>
        <v>2004383.473155539</v>
      </c>
      <c r="H727" s="44">
        <f t="shared" si="46"/>
        <v>0</v>
      </c>
      <c r="I727" s="45">
        <f t="shared" si="47"/>
        <v>0</v>
      </c>
    </row>
    <row r="728" spans="2:9" x14ac:dyDescent="0.25">
      <c r="B728" s="42">
        <v>334643.21623194352</v>
      </c>
      <c r="C728" s="37">
        <v>144</v>
      </c>
      <c r="D728" s="37" t="s">
        <v>93</v>
      </c>
      <c r="E728" s="33"/>
      <c r="F728" s="44">
        <f t="shared" si="44"/>
        <v>0</v>
      </c>
      <c r="G728" s="44">
        <f t="shared" si="45"/>
        <v>334643.21623194352</v>
      </c>
      <c r="H728" s="44">
        <f t="shared" si="46"/>
        <v>0</v>
      </c>
      <c r="I728" s="45">
        <f t="shared" si="47"/>
        <v>0</v>
      </c>
    </row>
    <row r="729" spans="2:9" x14ac:dyDescent="0.25">
      <c r="B729" s="42">
        <v>2366755.8708061376</v>
      </c>
      <c r="C729" s="37">
        <v>144</v>
      </c>
      <c r="D729" s="37" t="s">
        <v>93</v>
      </c>
      <c r="E729" s="33"/>
      <c r="F729" s="44">
        <f t="shared" si="44"/>
        <v>0</v>
      </c>
      <c r="G729" s="44">
        <f t="shared" si="45"/>
        <v>2366755.8708061376</v>
      </c>
      <c r="H729" s="44">
        <f t="shared" si="46"/>
        <v>0</v>
      </c>
      <c r="I729" s="45">
        <f t="shared" si="47"/>
        <v>0</v>
      </c>
    </row>
    <row r="730" spans="2:9" x14ac:dyDescent="0.25">
      <c r="B730" s="42">
        <v>22079.706333065173</v>
      </c>
      <c r="C730" s="37">
        <v>144</v>
      </c>
      <c r="D730" s="37" t="s">
        <v>93</v>
      </c>
      <c r="E730" s="33"/>
      <c r="F730" s="44">
        <f t="shared" si="44"/>
        <v>0</v>
      </c>
      <c r="G730" s="44">
        <f t="shared" si="45"/>
        <v>22079.706333065173</v>
      </c>
      <c r="H730" s="44">
        <f t="shared" si="46"/>
        <v>0</v>
      </c>
      <c r="I730" s="45">
        <f t="shared" si="47"/>
        <v>0</v>
      </c>
    </row>
    <row r="731" spans="2:9" x14ac:dyDescent="0.25">
      <c r="B731" s="42">
        <v>5227601.5133771216</v>
      </c>
      <c r="C731" s="37">
        <v>144</v>
      </c>
      <c r="D731" s="37" t="s">
        <v>93</v>
      </c>
      <c r="E731" s="33"/>
      <c r="F731" s="44">
        <f t="shared" si="44"/>
        <v>0</v>
      </c>
      <c r="G731" s="44">
        <f t="shared" si="45"/>
        <v>5227601.5133771216</v>
      </c>
      <c r="H731" s="44">
        <f t="shared" si="46"/>
        <v>0</v>
      </c>
      <c r="I731" s="45">
        <f t="shared" si="47"/>
        <v>0</v>
      </c>
    </row>
    <row r="732" spans="2:9" x14ac:dyDescent="0.25">
      <c r="B732" s="42">
        <v>3414068.4929335359</v>
      </c>
      <c r="C732" s="37">
        <v>144</v>
      </c>
      <c r="D732" s="37" t="s">
        <v>93</v>
      </c>
      <c r="E732" s="33"/>
      <c r="F732" s="44">
        <f t="shared" si="44"/>
        <v>0</v>
      </c>
      <c r="G732" s="44">
        <f t="shared" si="45"/>
        <v>3414068.4929335359</v>
      </c>
      <c r="H732" s="44">
        <f t="shared" si="46"/>
        <v>0</v>
      </c>
      <c r="I732" s="45">
        <f t="shared" si="47"/>
        <v>0</v>
      </c>
    </row>
    <row r="733" spans="2:9" x14ac:dyDescent="0.25">
      <c r="B733" s="42">
        <v>202652.53334726393</v>
      </c>
      <c r="C733" s="37">
        <v>144</v>
      </c>
      <c r="D733" s="37" t="s">
        <v>93</v>
      </c>
      <c r="E733" s="33"/>
      <c r="F733" s="44">
        <f t="shared" si="44"/>
        <v>0</v>
      </c>
      <c r="G733" s="44">
        <f t="shared" si="45"/>
        <v>202652.53334726393</v>
      </c>
      <c r="H733" s="44">
        <f t="shared" si="46"/>
        <v>0</v>
      </c>
      <c r="I733" s="45">
        <f t="shared" si="47"/>
        <v>0</v>
      </c>
    </row>
    <row r="734" spans="2:9" x14ac:dyDescent="0.25">
      <c r="B734" s="42">
        <v>12599851.402624274</v>
      </c>
      <c r="C734" s="37">
        <v>144</v>
      </c>
      <c r="D734" s="37" t="s">
        <v>93</v>
      </c>
      <c r="E734" s="33"/>
      <c r="F734" s="44">
        <f t="shared" si="44"/>
        <v>0</v>
      </c>
      <c r="G734" s="44">
        <f t="shared" si="45"/>
        <v>12599851.402624274</v>
      </c>
      <c r="H734" s="44">
        <f t="shared" si="46"/>
        <v>0</v>
      </c>
      <c r="I734" s="45">
        <f t="shared" si="47"/>
        <v>0</v>
      </c>
    </row>
    <row r="735" spans="2:9" x14ac:dyDescent="0.25">
      <c r="B735" s="42">
        <v>15504542.310067395</v>
      </c>
      <c r="C735" s="37">
        <v>144</v>
      </c>
      <c r="D735" s="37" t="s">
        <v>93</v>
      </c>
      <c r="E735" s="33"/>
      <c r="F735" s="44">
        <f t="shared" si="44"/>
        <v>0</v>
      </c>
      <c r="G735" s="44">
        <f t="shared" si="45"/>
        <v>15504542.310067395</v>
      </c>
      <c r="H735" s="44">
        <f t="shared" si="46"/>
        <v>0</v>
      </c>
      <c r="I735" s="45">
        <f t="shared" si="47"/>
        <v>0</v>
      </c>
    </row>
    <row r="736" spans="2:9" x14ac:dyDescent="0.25">
      <c r="B736" s="42">
        <v>5089551.7140041851</v>
      </c>
      <c r="C736" s="37">
        <v>144</v>
      </c>
      <c r="D736" s="37" t="s">
        <v>93</v>
      </c>
      <c r="E736" s="33"/>
      <c r="F736" s="44">
        <f t="shared" si="44"/>
        <v>0</v>
      </c>
      <c r="G736" s="44">
        <f t="shared" si="45"/>
        <v>5089551.7140041851</v>
      </c>
      <c r="H736" s="44">
        <f t="shared" si="46"/>
        <v>0</v>
      </c>
      <c r="I736" s="45">
        <f t="shared" si="47"/>
        <v>0</v>
      </c>
    </row>
    <row r="737" spans="2:9" x14ac:dyDescent="0.25">
      <c r="B737" s="42">
        <v>-808967.05862086534</v>
      </c>
      <c r="C737" s="37">
        <v>144</v>
      </c>
      <c r="D737" s="37" t="s">
        <v>94</v>
      </c>
      <c r="E737" s="33"/>
      <c r="F737" s="44">
        <f t="shared" si="44"/>
        <v>0</v>
      </c>
      <c r="G737" s="44">
        <f t="shared" si="45"/>
        <v>0</v>
      </c>
      <c r="H737" s="44">
        <f t="shared" si="46"/>
        <v>-808967.05862086534</v>
      </c>
      <c r="I737" s="45">
        <f t="shared" si="47"/>
        <v>0</v>
      </c>
    </row>
    <row r="738" spans="2:9" x14ac:dyDescent="0.25">
      <c r="B738" s="42">
        <v>16543434.778302429</v>
      </c>
      <c r="C738" s="37">
        <v>144</v>
      </c>
      <c r="D738" s="37" t="s">
        <v>93</v>
      </c>
      <c r="E738" s="33"/>
      <c r="F738" s="44">
        <f t="shared" si="44"/>
        <v>0</v>
      </c>
      <c r="G738" s="44">
        <f t="shared" si="45"/>
        <v>16543434.778302429</v>
      </c>
      <c r="H738" s="44">
        <f t="shared" si="46"/>
        <v>0</v>
      </c>
      <c r="I738" s="45">
        <f t="shared" si="47"/>
        <v>0</v>
      </c>
    </row>
    <row r="739" spans="2:9" x14ac:dyDescent="0.25">
      <c r="B739" s="42">
        <v>5938421.3893041853</v>
      </c>
      <c r="C739" s="37">
        <v>144</v>
      </c>
      <c r="D739" s="37" t="s">
        <v>93</v>
      </c>
      <c r="E739" s="33"/>
      <c r="F739" s="44">
        <f t="shared" si="44"/>
        <v>0</v>
      </c>
      <c r="G739" s="44">
        <f t="shared" si="45"/>
        <v>5938421.3893041853</v>
      </c>
      <c r="H739" s="44">
        <f t="shared" si="46"/>
        <v>0</v>
      </c>
      <c r="I739" s="45">
        <f t="shared" si="47"/>
        <v>0</v>
      </c>
    </row>
    <row r="740" spans="2:9" x14ac:dyDescent="0.25">
      <c r="B740" s="42">
        <v>11578841.809118684</v>
      </c>
      <c r="C740" s="37">
        <v>144</v>
      </c>
      <c r="D740" s="37" t="s">
        <v>93</v>
      </c>
      <c r="E740" s="33"/>
      <c r="F740" s="44">
        <f t="shared" si="44"/>
        <v>0</v>
      </c>
      <c r="G740" s="44">
        <f t="shared" si="45"/>
        <v>11578841.809118684</v>
      </c>
      <c r="H740" s="44">
        <f t="shared" si="46"/>
        <v>0</v>
      </c>
      <c r="I740" s="45">
        <f t="shared" si="47"/>
        <v>0</v>
      </c>
    </row>
    <row r="741" spans="2:9" x14ac:dyDescent="0.25">
      <c r="B741" s="42">
        <v>32527.391178709247</v>
      </c>
      <c r="C741" s="37">
        <v>144</v>
      </c>
      <c r="D741" s="37" t="s">
        <v>93</v>
      </c>
      <c r="E741" s="33"/>
      <c r="F741" s="44">
        <f t="shared" si="44"/>
        <v>0</v>
      </c>
      <c r="G741" s="44">
        <f t="shared" si="45"/>
        <v>32527.391178709247</v>
      </c>
      <c r="H741" s="44">
        <f t="shared" si="46"/>
        <v>0</v>
      </c>
      <c r="I741" s="45">
        <f t="shared" si="47"/>
        <v>0</v>
      </c>
    </row>
    <row r="742" spans="2:9" x14ac:dyDescent="0.25">
      <c r="B742" s="42">
        <v>3090246.3311306154</v>
      </c>
      <c r="C742" s="37">
        <v>144</v>
      </c>
      <c r="D742" s="37" t="s">
        <v>94</v>
      </c>
      <c r="E742" s="33"/>
      <c r="F742" s="44">
        <f t="shared" si="44"/>
        <v>0</v>
      </c>
      <c r="G742" s="44">
        <f t="shared" si="45"/>
        <v>0</v>
      </c>
      <c r="H742" s="44">
        <f t="shared" si="46"/>
        <v>3090246.3311306154</v>
      </c>
      <c r="I742" s="45">
        <f t="shared" si="47"/>
        <v>0</v>
      </c>
    </row>
    <row r="743" spans="2:9" x14ac:dyDescent="0.25">
      <c r="B743" s="42">
        <v>2706365.5843383214</v>
      </c>
      <c r="C743" s="37">
        <v>144</v>
      </c>
      <c r="D743" s="37" t="s">
        <v>94</v>
      </c>
      <c r="E743" s="33"/>
      <c r="F743" s="44">
        <f t="shared" si="44"/>
        <v>0</v>
      </c>
      <c r="G743" s="44">
        <f t="shared" si="45"/>
        <v>0</v>
      </c>
      <c r="H743" s="44">
        <f t="shared" si="46"/>
        <v>2706365.5843383214</v>
      </c>
      <c r="I743" s="45">
        <f t="shared" si="47"/>
        <v>0</v>
      </c>
    </row>
    <row r="744" spans="2:9" x14ac:dyDescent="0.25">
      <c r="B744" s="42">
        <v>478067.15618441196</v>
      </c>
      <c r="C744" s="37">
        <v>144</v>
      </c>
      <c r="D744" s="37" t="s">
        <v>94</v>
      </c>
      <c r="E744" s="33"/>
      <c r="F744" s="44">
        <f t="shared" si="44"/>
        <v>0</v>
      </c>
      <c r="G744" s="44">
        <f t="shared" si="45"/>
        <v>0</v>
      </c>
      <c r="H744" s="44">
        <f t="shared" si="46"/>
        <v>478067.15618441196</v>
      </c>
      <c r="I744" s="45">
        <f t="shared" si="47"/>
        <v>0</v>
      </c>
    </row>
    <row r="745" spans="2:9" x14ac:dyDescent="0.25">
      <c r="B745" s="42">
        <v>6138746.0701056756</v>
      </c>
      <c r="C745" s="37">
        <v>144</v>
      </c>
      <c r="D745" s="37" t="s">
        <v>94</v>
      </c>
      <c r="E745" s="33"/>
      <c r="F745" s="44">
        <f t="shared" si="44"/>
        <v>0</v>
      </c>
      <c r="G745" s="44">
        <f t="shared" si="45"/>
        <v>0</v>
      </c>
      <c r="H745" s="44">
        <f t="shared" si="46"/>
        <v>6138746.0701056756</v>
      </c>
      <c r="I745" s="45">
        <f t="shared" si="47"/>
        <v>0</v>
      </c>
    </row>
    <row r="746" spans="2:9" x14ac:dyDescent="0.25">
      <c r="B746" s="42">
        <v>4674723.2122222148</v>
      </c>
      <c r="C746" s="37">
        <v>144</v>
      </c>
      <c r="D746" s="37" t="s">
        <v>94</v>
      </c>
      <c r="E746" s="33"/>
      <c r="F746" s="44">
        <f t="shared" si="44"/>
        <v>0</v>
      </c>
      <c r="G746" s="44">
        <f t="shared" si="45"/>
        <v>0</v>
      </c>
      <c r="H746" s="44">
        <f t="shared" si="46"/>
        <v>4674723.2122222148</v>
      </c>
      <c r="I746" s="45">
        <f t="shared" si="47"/>
        <v>0</v>
      </c>
    </row>
    <row r="747" spans="2:9" x14ac:dyDescent="0.25">
      <c r="B747" s="42">
        <v>1853657.6314108321</v>
      </c>
      <c r="C747" s="37">
        <v>144</v>
      </c>
      <c r="D747" s="37" t="s">
        <v>94</v>
      </c>
      <c r="E747" s="33"/>
      <c r="F747" s="44">
        <f t="shared" si="44"/>
        <v>0</v>
      </c>
      <c r="G747" s="44">
        <f t="shared" si="45"/>
        <v>0</v>
      </c>
      <c r="H747" s="44">
        <f t="shared" si="46"/>
        <v>1853657.6314108321</v>
      </c>
      <c r="I747" s="45">
        <f t="shared" si="47"/>
        <v>0</v>
      </c>
    </row>
    <row r="748" spans="2:9" x14ac:dyDescent="0.25">
      <c r="B748" s="42">
        <v>712901.64567474299</v>
      </c>
      <c r="C748" s="37">
        <v>144</v>
      </c>
      <c r="D748" s="37" t="s">
        <v>94</v>
      </c>
      <c r="E748" s="33"/>
      <c r="F748" s="44">
        <f t="shared" si="44"/>
        <v>0</v>
      </c>
      <c r="G748" s="44">
        <f t="shared" si="45"/>
        <v>0</v>
      </c>
      <c r="H748" s="44">
        <f t="shared" si="46"/>
        <v>712901.64567474299</v>
      </c>
      <c r="I748" s="45">
        <f t="shared" si="47"/>
        <v>0</v>
      </c>
    </row>
    <row r="749" spans="2:9" x14ac:dyDescent="0.25">
      <c r="B749" s="42">
        <v>2646.6412577286255</v>
      </c>
      <c r="C749" s="37" t="e">
        <v>#N/A</v>
      </c>
      <c r="D749" s="37" t="s">
        <v>93</v>
      </c>
      <c r="E749" s="33"/>
      <c r="F749" s="44">
        <f t="shared" si="44"/>
        <v>0</v>
      </c>
      <c r="G749" s="44">
        <f t="shared" si="45"/>
        <v>0</v>
      </c>
      <c r="H749" s="44">
        <f t="shared" si="46"/>
        <v>0</v>
      </c>
      <c r="I749" s="45">
        <f t="shared" si="47"/>
        <v>2646.6412577286255</v>
      </c>
    </row>
    <row r="750" spans="2:9" x14ac:dyDescent="0.25">
      <c r="B750" s="42">
        <v>29.871705520339432</v>
      </c>
      <c r="C750" s="37" t="e">
        <v>#N/A</v>
      </c>
      <c r="D750" s="37" t="s">
        <v>93</v>
      </c>
      <c r="E750" s="33"/>
      <c r="F750" s="44">
        <f t="shared" si="44"/>
        <v>0</v>
      </c>
      <c r="G750" s="44">
        <f t="shared" si="45"/>
        <v>0</v>
      </c>
      <c r="H750" s="44">
        <f t="shared" si="46"/>
        <v>0</v>
      </c>
      <c r="I750" s="45">
        <f t="shared" si="47"/>
        <v>29.871705520339432</v>
      </c>
    </row>
    <row r="751" spans="2:9" x14ac:dyDescent="0.25">
      <c r="B751" s="42">
        <v>257325.37305350785</v>
      </c>
      <c r="C751" s="37" t="e">
        <v>#N/A</v>
      </c>
      <c r="D751" s="37" t="s">
        <v>93</v>
      </c>
      <c r="E751" s="33"/>
      <c r="F751" s="44">
        <f t="shared" si="44"/>
        <v>0</v>
      </c>
      <c r="G751" s="44">
        <f t="shared" si="45"/>
        <v>0</v>
      </c>
      <c r="H751" s="44">
        <f t="shared" si="46"/>
        <v>0</v>
      </c>
      <c r="I751" s="45">
        <f t="shared" si="47"/>
        <v>257325.37305350785</v>
      </c>
    </row>
    <row r="752" spans="2:9" x14ac:dyDescent="0.25">
      <c r="B752" s="42">
        <v>15159.258721124714</v>
      </c>
      <c r="C752" s="37" t="e">
        <v>#N/A</v>
      </c>
      <c r="D752" s="37" t="s">
        <v>93</v>
      </c>
      <c r="E752" s="33"/>
      <c r="F752" s="44">
        <f t="shared" si="44"/>
        <v>0</v>
      </c>
      <c r="G752" s="44">
        <f t="shared" si="45"/>
        <v>0</v>
      </c>
      <c r="H752" s="44">
        <f t="shared" si="46"/>
        <v>0</v>
      </c>
      <c r="I752" s="45">
        <f t="shared" si="47"/>
        <v>15159.258721124714</v>
      </c>
    </row>
    <row r="753" spans="2:9" x14ac:dyDescent="0.25">
      <c r="B753" s="42">
        <v>213009.09966239327</v>
      </c>
      <c r="C753" s="37" t="e">
        <v>#N/A</v>
      </c>
      <c r="D753" s="37" t="s">
        <v>93</v>
      </c>
      <c r="E753" s="33"/>
      <c r="F753" s="44">
        <f t="shared" si="44"/>
        <v>0</v>
      </c>
      <c r="G753" s="44">
        <f t="shared" si="45"/>
        <v>0</v>
      </c>
      <c r="H753" s="44">
        <f t="shared" si="46"/>
        <v>0</v>
      </c>
      <c r="I753" s="45">
        <f t="shared" si="47"/>
        <v>213009.09966239327</v>
      </c>
    </row>
    <row r="754" spans="2:9" x14ac:dyDescent="0.25">
      <c r="B754" s="42">
        <v>6189.9838109279817</v>
      </c>
      <c r="C754" s="37" t="e">
        <v>#N/A</v>
      </c>
      <c r="D754" s="37" t="s">
        <v>93</v>
      </c>
      <c r="E754" s="33"/>
      <c r="F754" s="44">
        <f t="shared" si="44"/>
        <v>0</v>
      </c>
      <c r="G754" s="44">
        <f t="shared" si="45"/>
        <v>0</v>
      </c>
      <c r="H754" s="44">
        <f t="shared" si="46"/>
        <v>0</v>
      </c>
      <c r="I754" s="45">
        <f t="shared" si="47"/>
        <v>6189.9838109279817</v>
      </c>
    </row>
    <row r="755" spans="2:9" x14ac:dyDescent="0.25">
      <c r="B755" s="42">
        <v>643454.39833418978</v>
      </c>
      <c r="C755" s="37" t="e">
        <v>#N/A</v>
      </c>
      <c r="D755" s="37" t="s">
        <v>93</v>
      </c>
      <c r="E755" s="33"/>
      <c r="F755" s="44">
        <f t="shared" si="44"/>
        <v>0</v>
      </c>
      <c r="G755" s="44">
        <f t="shared" si="45"/>
        <v>0</v>
      </c>
      <c r="H755" s="44">
        <f t="shared" si="46"/>
        <v>0</v>
      </c>
      <c r="I755" s="45">
        <f t="shared" si="47"/>
        <v>643454.39833418978</v>
      </c>
    </row>
    <row r="756" spans="2:9" x14ac:dyDescent="0.25">
      <c r="B756" s="42">
        <v>244285.37106791395</v>
      </c>
      <c r="C756" s="37" t="e">
        <v>#N/A</v>
      </c>
      <c r="D756" s="37" t="s">
        <v>93</v>
      </c>
      <c r="E756" s="33"/>
      <c r="F756" s="44">
        <f t="shared" si="44"/>
        <v>0</v>
      </c>
      <c r="G756" s="44">
        <f t="shared" si="45"/>
        <v>0</v>
      </c>
      <c r="H756" s="44">
        <f t="shared" si="46"/>
        <v>0</v>
      </c>
      <c r="I756" s="45">
        <f t="shared" si="47"/>
        <v>244285.37106791395</v>
      </c>
    </row>
    <row r="757" spans="2:9" x14ac:dyDescent="0.25">
      <c r="B757" s="42">
        <v>2889023.0021656491</v>
      </c>
      <c r="C757" s="37" t="e">
        <v>#N/A</v>
      </c>
      <c r="D757" s="37" t="s">
        <v>93</v>
      </c>
      <c r="E757" s="33"/>
      <c r="F757" s="44">
        <f t="shared" si="44"/>
        <v>0</v>
      </c>
      <c r="G757" s="44">
        <f t="shared" si="45"/>
        <v>0</v>
      </c>
      <c r="H757" s="44">
        <f t="shared" si="46"/>
        <v>0</v>
      </c>
      <c r="I757" s="45">
        <f t="shared" si="47"/>
        <v>2889023.0021656491</v>
      </c>
    </row>
    <row r="758" spans="2:9" x14ac:dyDescent="0.25">
      <c r="B758" s="42">
        <v>900342.70060503331</v>
      </c>
      <c r="C758" s="37" t="e">
        <v>#N/A</v>
      </c>
      <c r="D758" s="37" t="s">
        <v>93</v>
      </c>
      <c r="E758" s="33"/>
      <c r="F758" s="44">
        <f t="shared" si="44"/>
        <v>0</v>
      </c>
      <c r="G758" s="44">
        <f t="shared" si="45"/>
        <v>0</v>
      </c>
      <c r="H758" s="44">
        <f t="shared" si="46"/>
        <v>0</v>
      </c>
      <c r="I758" s="45">
        <f t="shared" si="47"/>
        <v>900342.70060503331</v>
      </c>
    </row>
    <row r="759" spans="2:9" x14ac:dyDescent="0.25">
      <c r="B759" s="42">
        <v>35472.39902736697</v>
      </c>
      <c r="C759" s="37" t="e">
        <v>#N/A</v>
      </c>
      <c r="D759" s="37" t="s">
        <v>93</v>
      </c>
      <c r="E759" s="33"/>
      <c r="F759" s="44">
        <f t="shared" si="44"/>
        <v>0</v>
      </c>
      <c r="G759" s="44">
        <f t="shared" si="45"/>
        <v>0</v>
      </c>
      <c r="H759" s="44">
        <f t="shared" si="46"/>
        <v>0</v>
      </c>
      <c r="I759" s="45">
        <f t="shared" si="47"/>
        <v>35472.39902736697</v>
      </c>
    </row>
    <row r="760" spans="2:9" x14ac:dyDescent="0.25">
      <c r="B760" s="42">
        <v>9069.3881909668416</v>
      </c>
      <c r="C760" s="37" t="e">
        <v>#N/A</v>
      </c>
      <c r="D760" s="37" t="s">
        <v>93</v>
      </c>
      <c r="E760" s="33"/>
      <c r="F760" s="44">
        <f t="shared" si="44"/>
        <v>0</v>
      </c>
      <c r="G760" s="44">
        <f t="shared" si="45"/>
        <v>0</v>
      </c>
      <c r="H760" s="44">
        <f t="shared" si="46"/>
        <v>0</v>
      </c>
      <c r="I760" s="45">
        <f t="shared" si="47"/>
        <v>9069.3881909668416</v>
      </c>
    </row>
    <row r="761" spans="2:9" x14ac:dyDescent="0.25">
      <c r="B761" s="42">
        <v>488780.56974881468</v>
      </c>
      <c r="C761" s="37" t="e">
        <v>#N/A</v>
      </c>
      <c r="D761" s="37" t="s">
        <v>93</v>
      </c>
      <c r="E761" s="33"/>
      <c r="F761" s="44">
        <f t="shared" si="44"/>
        <v>0</v>
      </c>
      <c r="G761" s="44">
        <f t="shared" si="45"/>
        <v>0</v>
      </c>
      <c r="H761" s="44">
        <f t="shared" si="46"/>
        <v>0</v>
      </c>
      <c r="I761" s="45">
        <f t="shared" si="47"/>
        <v>488780.56974881468</v>
      </c>
    </row>
    <row r="762" spans="2:9" x14ac:dyDescent="0.25">
      <c r="B762" s="42">
        <v>89409.200162538007</v>
      </c>
      <c r="C762" s="37" t="e">
        <v>#N/A</v>
      </c>
      <c r="D762" s="37" t="s">
        <v>93</v>
      </c>
      <c r="E762" s="33"/>
      <c r="F762" s="44">
        <f t="shared" si="44"/>
        <v>0</v>
      </c>
      <c r="G762" s="44">
        <f t="shared" si="45"/>
        <v>0</v>
      </c>
      <c r="H762" s="44">
        <f t="shared" si="46"/>
        <v>0</v>
      </c>
      <c r="I762" s="45">
        <f t="shared" si="47"/>
        <v>89409.200162538007</v>
      </c>
    </row>
    <row r="763" spans="2:9" x14ac:dyDescent="0.25">
      <c r="B763" s="42">
        <v>914.93039141628196</v>
      </c>
      <c r="C763" s="37" t="e">
        <v>#N/A</v>
      </c>
      <c r="D763" s="37" t="s">
        <v>93</v>
      </c>
      <c r="E763" s="33"/>
      <c r="F763" s="44">
        <f t="shared" si="44"/>
        <v>0</v>
      </c>
      <c r="G763" s="44">
        <f t="shared" si="45"/>
        <v>0</v>
      </c>
      <c r="H763" s="44">
        <f t="shared" si="46"/>
        <v>0</v>
      </c>
      <c r="I763" s="45">
        <f t="shared" si="47"/>
        <v>914.93039141628196</v>
      </c>
    </row>
    <row r="764" spans="2:9" x14ac:dyDescent="0.25">
      <c r="B764" s="42">
        <v>236722.64837166923</v>
      </c>
      <c r="C764" s="37" t="e">
        <v>#N/A</v>
      </c>
      <c r="D764" s="37" t="s">
        <v>93</v>
      </c>
      <c r="E764" s="33"/>
      <c r="F764" s="44">
        <f t="shared" si="44"/>
        <v>0</v>
      </c>
      <c r="G764" s="44">
        <f t="shared" si="45"/>
        <v>0</v>
      </c>
      <c r="H764" s="44">
        <f t="shared" si="46"/>
        <v>0</v>
      </c>
      <c r="I764" s="45">
        <f t="shared" si="47"/>
        <v>236722.64837166923</v>
      </c>
    </row>
    <row r="765" spans="2:9" x14ac:dyDescent="0.25">
      <c r="B765" s="42">
        <v>55916.88</v>
      </c>
      <c r="C765" s="37" t="e">
        <v>#N/A</v>
      </c>
      <c r="D765" s="37" t="s">
        <v>93</v>
      </c>
      <c r="E765" s="33"/>
      <c r="F765" s="44">
        <f t="shared" si="44"/>
        <v>0</v>
      </c>
      <c r="G765" s="44">
        <f t="shared" si="45"/>
        <v>0</v>
      </c>
      <c r="H765" s="44">
        <f t="shared" si="46"/>
        <v>0</v>
      </c>
      <c r="I765" s="45">
        <f t="shared" si="47"/>
        <v>55916.88</v>
      </c>
    </row>
    <row r="766" spans="2:9" x14ac:dyDescent="0.25">
      <c r="B766" s="42">
        <v>12595.333672126382</v>
      </c>
      <c r="C766" s="37" t="e">
        <v>#N/A</v>
      </c>
      <c r="D766" s="37" t="s">
        <v>93</v>
      </c>
      <c r="E766" s="33"/>
      <c r="F766" s="44">
        <f t="shared" si="44"/>
        <v>0</v>
      </c>
      <c r="G766" s="44">
        <f t="shared" si="45"/>
        <v>0</v>
      </c>
      <c r="H766" s="44">
        <f t="shared" si="46"/>
        <v>0</v>
      </c>
      <c r="I766" s="45">
        <f t="shared" si="47"/>
        <v>12595.333672126382</v>
      </c>
    </row>
    <row r="767" spans="2:9" x14ac:dyDescent="0.25">
      <c r="B767" s="42">
        <v>39435.377916773825</v>
      </c>
      <c r="C767" s="37" t="e">
        <v>#N/A</v>
      </c>
      <c r="D767" s="37" t="s">
        <v>93</v>
      </c>
      <c r="E767" s="33"/>
      <c r="F767" s="44">
        <f t="shared" si="44"/>
        <v>0</v>
      </c>
      <c r="G767" s="44">
        <f t="shared" si="45"/>
        <v>0</v>
      </c>
      <c r="H767" s="44">
        <f t="shared" si="46"/>
        <v>0</v>
      </c>
      <c r="I767" s="45">
        <f t="shared" si="47"/>
        <v>39435.377916773825</v>
      </c>
    </row>
    <row r="768" spans="2:9" x14ac:dyDescent="0.25">
      <c r="B768" s="42">
        <v>7187201.2262425795</v>
      </c>
      <c r="C768" s="37" t="e">
        <v>#N/A</v>
      </c>
      <c r="D768" s="37" t="s">
        <v>93</v>
      </c>
      <c r="E768" s="33"/>
      <c r="F768" s="44">
        <f t="shared" si="44"/>
        <v>0</v>
      </c>
      <c r="G768" s="44">
        <f t="shared" si="45"/>
        <v>0</v>
      </c>
      <c r="H768" s="44">
        <f t="shared" si="46"/>
        <v>0</v>
      </c>
      <c r="I768" s="45">
        <f t="shared" si="47"/>
        <v>7187201.2262425795</v>
      </c>
    </row>
    <row r="769" spans="2:9" x14ac:dyDescent="0.25">
      <c r="B769" s="42">
        <v>4377.1313230197647</v>
      </c>
      <c r="C769" s="37" t="e">
        <v>#N/A</v>
      </c>
      <c r="D769" s="37" t="s">
        <v>93</v>
      </c>
      <c r="E769" s="33"/>
      <c r="F769" s="44">
        <f t="shared" si="44"/>
        <v>0</v>
      </c>
      <c r="G769" s="44">
        <f t="shared" si="45"/>
        <v>0</v>
      </c>
      <c r="H769" s="44">
        <f t="shared" si="46"/>
        <v>0</v>
      </c>
      <c r="I769" s="45">
        <f t="shared" si="47"/>
        <v>4377.1313230197647</v>
      </c>
    </row>
    <row r="770" spans="2:9" x14ac:dyDescent="0.25">
      <c r="B770" s="42">
        <v>4518.7441138106451</v>
      </c>
      <c r="C770" s="37" t="e">
        <v>#N/A</v>
      </c>
      <c r="D770" s="37" t="s">
        <v>93</v>
      </c>
      <c r="E770" s="33"/>
      <c r="F770" s="44">
        <f t="shared" si="44"/>
        <v>0</v>
      </c>
      <c r="G770" s="44">
        <f t="shared" si="45"/>
        <v>0</v>
      </c>
      <c r="H770" s="44">
        <f t="shared" si="46"/>
        <v>0</v>
      </c>
      <c r="I770" s="45">
        <f t="shared" si="47"/>
        <v>4518.7441138106451</v>
      </c>
    </row>
    <row r="771" spans="2:9" x14ac:dyDescent="0.25">
      <c r="B771" s="42">
        <v>9240.5523099364837</v>
      </c>
      <c r="C771" s="37" t="e">
        <v>#N/A</v>
      </c>
      <c r="D771" s="37" t="s">
        <v>93</v>
      </c>
      <c r="E771" s="33"/>
      <c r="F771" s="44">
        <f t="shared" si="44"/>
        <v>0</v>
      </c>
      <c r="G771" s="44">
        <f t="shared" si="45"/>
        <v>0</v>
      </c>
      <c r="H771" s="44">
        <f t="shared" si="46"/>
        <v>0</v>
      </c>
      <c r="I771" s="45">
        <f t="shared" si="47"/>
        <v>9240.5523099364837</v>
      </c>
    </row>
    <row r="772" spans="2:9" x14ac:dyDescent="0.25">
      <c r="B772" s="42">
        <v>7034.1387610115271</v>
      </c>
      <c r="C772" s="37" t="e">
        <v>#N/A</v>
      </c>
      <c r="D772" s="37" t="s">
        <v>93</v>
      </c>
      <c r="E772" s="33"/>
      <c r="F772" s="44">
        <f t="shared" si="44"/>
        <v>0</v>
      </c>
      <c r="G772" s="44">
        <f t="shared" si="45"/>
        <v>0</v>
      </c>
      <c r="H772" s="44">
        <f t="shared" si="46"/>
        <v>0</v>
      </c>
      <c r="I772" s="45">
        <f t="shared" si="47"/>
        <v>7034.1387610115271</v>
      </c>
    </row>
    <row r="773" spans="2:9" x14ac:dyDescent="0.25">
      <c r="B773" s="42">
        <v>4377.1313230197647</v>
      </c>
      <c r="C773" s="37" t="e">
        <v>#N/A</v>
      </c>
      <c r="D773" s="37" t="s">
        <v>93</v>
      </c>
      <c r="E773" s="33"/>
      <c r="F773" s="44">
        <f t="shared" si="44"/>
        <v>0</v>
      </c>
      <c r="G773" s="44">
        <f t="shared" si="45"/>
        <v>0</v>
      </c>
      <c r="H773" s="44">
        <f t="shared" si="46"/>
        <v>0</v>
      </c>
      <c r="I773" s="45">
        <f t="shared" si="47"/>
        <v>4377.1313230197647</v>
      </c>
    </row>
    <row r="774" spans="2:9" x14ac:dyDescent="0.25">
      <c r="B774" s="42">
        <v>74683.454376336027</v>
      </c>
      <c r="C774" s="37" t="e">
        <v>#N/A</v>
      </c>
      <c r="D774" s="37" t="s">
        <v>93</v>
      </c>
      <c r="E774" s="33"/>
      <c r="F774" s="44">
        <f t="shared" si="44"/>
        <v>0</v>
      </c>
      <c r="G774" s="44">
        <f t="shared" si="45"/>
        <v>0</v>
      </c>
      <c r="H774" s="44">
        <f t="shared" si="46"/>
        <v>0</v>
      </c>
      <c r="I774" s="45">
        <f t="shared" si="47"/>
        <v>74683.454376336027</v>
      </c>
    </row>
    <row r="775" spans="2:9" x14ac:dyDescent="0.25">
      <c r="B775" s="42">
        <v>14765.778452604836</v>
      </c>
      <c r="C775" s="37" t="e">
        <v>#N/A</v>
      </c>
      <c r="D775" s="37" t="s">
        <v>93</v>
      </c>
      <c r="E775" s="33"/>
      <c r="F775" s="44">
        <f t="shared" si="44"/>
        <v>0</v>
      </c>
      <c r="G775" s="44">
        <f t="shared" si="45"/>
        <v>0</v>
      </c>
      <c r="H775" s="44">
        <f t="shared" si="46"/>
        <v>0</v>
      </c>
      <c r="I775" s="45">
        <f t="shared" si="47"/>
        <v>14765.778452604836</v>
      </c>
    </row>
    <row r="776" spans="2:9" x14ac:dyDescent="0.25">
      <c r="B776" s="42">
        <v>3690.3988779271363</v>
      </c>
      <c r="C776" s="37" t="e">
        <v>#N/A</v>
      </c>
      <c r="D776" s="37" t="s">
        <v>93</v>
      </c>
      <c r="E776" s="33"/>
      <c r="F776" s="44">
        <f t="shared" ref="F776:F839" si="48">IFERROR(IF(D776="y",0,IF(C776&gt;=BulkLineLimit,B776,0)),0)</f>
        <v>0</v>
      </c>
      <c r="G776" s="44">
        <f t="shared" ref="G776:G839" si="49">IFERROR(IF(D776="y",0,IF(AND(C776&lt;BulkLineLimit,C776&gt;=RegionalLineLimit),B776,0)),0)</f>
        <v>0</v>
      </c>
      <c r="H776" s="44">
        <f t="shared" ref="H776:H839" si="50">IFERROR(IF(D776="y",0,IF(C776&lt;RegionalLineLimit,B776,0)),0)+IFERROR(IF(D776="y",B776,0),0)</f>
        <v>0</v>
      </c>
      <c r="I776" s="45">
        <f t="shared" ref="I776:I839" si="51">B776-SUM(F776:H776)</f>
        <v>3690.3988779271363</v>
      </c>
    </row>
    <row r="777" spans="2:9" x14ac:dyDescent="0.25">
      <c r="B777" s="42">
        <v>265.9165925023799</v>
      </c>
      <c r="C777" s="37" t="e">
        <v>#N/A</v>
      </c>
      <c r="D777" s="37" t="s">
        <v>93</v>
      </c>
      <c r="E777" s="33"/>
      <c r="F777" s="44">
        <f t="shared" si="48"/>
        <v>0</v>
      </c>
      <c r="G777" s="44">
        <f t="shared" si="49"/>
        <v>0</v>
      </c>
      <c r="H777" s="44">
        <f t="shared" si="50"/>
        <v>0</v>
      </c>
      <c r="I777" s="45">
        <f t="shared" si="51"/>
        <v>265.9165925023799</v>
      </c>
    </row>
    <row r="778" spans="2:9" x14ac:dyDescent="0.25">
      <c r="B778" s="42">
        <v>429.38009392944303</v>
      </c>
      <c r="C778" s="37" t="e">
        <v>#N/A</v>
      </c>
      <c r="D778" s="37" t="s">
        <v>93</v>
      </c>
      <c r="E778" s="33"/>
      <c r="F778" s="44">
        <f t="shared" si="48"/>
        <v>0</v>
      </c>
      <c r="G778" s="44">
        <f t="shared" si="49"/>
        <v>0</v>
      </c>
      <c r="H778" s="44">
        <f t="shared" si="50"/>
        <v>0</v>
      </c>
      <c r="I778" s="45">
        <f t="shared" si="51"/>
        <v>429.38009392944303</v>
      </c>
    </row>
    <row r="779" spans="2:9" x14ac:dyDescent="0.25">
      <c r="B779" s="42">
        <v>267.45257045598987</v>
      </c>
      <c r="C779" s="37" t="e">
        <v>#N/A</v>
      </c>
      <c r="D779" s="37" t="s">
        <v>93</v>
      </c>
      <c r="E779" s="33"/>
      <c r="F779" s="44">
        <f t="shared" si="48"/>
        <v>0</v>
      </c>
      <c r="G779" s="44">
        <f t="shared" si="49"/>
        <v>0</v>
      </c>
      <c r="H779" s="44">
        <f t="shared" si="50"/>
        <v>0</v>
      </c>
      <c r="I779" s="45">
        <f t="shared" si="51"/>
        <v>267.45257045598987</v>
      </c>
    </row>
    <row r="780" spans="2:9" x14ac:dyDescent="0.25">
      <c r="B780" s="42">
        <v>3157.5476576100664</v>
      </c>
      <c r="C780" s="37" t="e">
        <v>#N/A</v>
      </c>
      <c r="D780" s="37" t="s">
        <v>93</v>
      </c>
      <c r="E780" s="33"/>
      <c r="F780" s="44">
        <f t="shared" si="48"/>
        <v>0</v>
      </c>
      <c r="G780" s="44">
        <f t="shared" si="49"/>
        <v>0</v>
      </c>
      <c r="H780" s="44">
        <f t="shared" si="50"/>
        <v>0</v>
      </c>
      <c r="I780" s="45">
        <f t="shared" si="51"/>
        <v>3157.5476576100664</v>
      </c>
    </row>
    <row r="781" spans="2:9" x14ac:dyDescent="0.25">
      <c r="B781" s="42">
        <v>437.49682528051403</v>
      </c>
      <c r="C781" s="37" t="e">
        <v>#N/A</v>
      </c>
      <c r="D781" s="37" t="s">
        <v>93</v>
      </c>
      <c r="E781" s="33"/>
      <c r="F781" s="44">
        <f t="shared" si="48"/>
        <v>0</v>
      </c>
      <c r="G781" s="44">
        <f t="shared" si="49"/>
        <v>0</v>
      </c>
      <c r="H781" s="44">
        <f t="shared" si="50"/>
        <v>0</v>
      </c>
      <c r="I781" s="45">
        <f t="shared" si="51"/>
        <v>437.49682528051403</v>
      </c>
    </row>
    <row r="782" spans="2:9" x14ac:dyDescent="0.25">
      <c r="B782" s="42">
        <v>12511.549527865005</v>
      </c>
      <c r="C782" s="37" t="e">
        <v>#N/A</v>
      </c>
      <c r="D782" s="37" t="s">
        <v>93</v>
      </c>
      <c r="E782" s="33"/>
      <c r="F782" s="44">
        <f t="shared" si="48"/>
        <v>0</v>
      </c>
      <c r="G782" s="44">
        <f t="shared" si="49"/>
        <v>0</v>
      </c>
      <c r="H782" s="44">
        <f t="shared" si="50"/>
        <v>0</v>
      </c>
      <c r="I782" s="45">
        <f t="shared" si="51"/>
        <v>12511.549527865005</v>
      </c>
    </row>
    <row r="783" spans="2:9" x14ac:dyDescent="0.25">
      <c r="B783" s="42">
        <v>5674.1061591685257</v>
      </c>
      <c r="C783" s="37" t="e">
        <v>#N/A</v>
      </c>
      <c r="D783" s="37" t="s">
        <v>93</v>
      </c>
      <c r="E783" s="33"/>
      <c r="F783" s="44">
        <f t="shared" si="48"/>
        <v>0</v>
      </c>
      <c r="G783" s="44">
        <f t="shared" si="49"/>
        <v>0</v>
      </c>
      <c r="H783" s="44">
        <f t="shared" si="50"/>
        <v>0</v>
      </c>
      <c r="I783" s="45">
        <f t="shared" si="51"/>
        <v>5674.1061591685257</v>
      </c>
    </row>
    <row r="784" spans="2:9" x14ac:dyDescent="0.25">
      <c r="B784" s="42">
        <v>469.95943702166744</v>
      </c>
      <c r="C784" s="37" t="e">
        <v>#N/A</v>
      </c>
      <c r="D784" s="37" t="s">
        <v>93</v>
      </c>
      <c r="E784" s="33"/>
      <c r="F784" s="44">
        <f t="shared" si="48"/>
        <v>0</v>
      </c>
      <c r="G784" s="44">
        <f t="shared" si="49"/>
        <v>0</v>
      </c>
      <c r="H784" s="44">
        <f t="shared" si="50"/>
        <v>0</v>
      </c>
      <c r="I784" s="45">
        <f t="shared" si="51"/>
        <v>469.95943702166744</v>
      </c>
    </row>
    <row r="785" spans="2:9" x14ac:dyDescent="0.25">
      <c r="B785" s="42">
        <v>993.0194510507331</v>
      </c>
      <c r="C785" s="37" t="e">
        <v>#N/A</v>
      </c>
      <c r="D785" s="37" t="s">
        <v>93</v>
      </c>
      <c r="E785" s="33"/>
      <c r="F785" s="44">
        <f t="shared" si="48"/>
        <v>0</v>
      </c>
      <c r="G785" s="44">
        <f t="shared" si="49"/>
        <v>0</v>
      </c>
      <c r="H785" s="44">
        <f t="shared" si="50"/>
        <v>0</v>
      </c>
      <c r="I785" s="45">
        <f t="shared" si="51"/>
        <v>993.0194510507331</v>
      </c>
    </row>
    <row r="786" spans="2:9" x14ac:dyDescent="0.25">
      <c r="B786" s="42">
        <v>2759574.2393173398</v>
      </c>
      <c r="C786" s="37">
        <v>240</v>
      </c>
      <c r="D786" s="37" t="s">
        <v>93</v>
      </c>
      <c r="E786" s="33"/>
      <c r="F786" s="44">
        <f t="shared" si="48"/>
        <v>2759574.2393173398</v>
      </c>
      <c r="G786" s="44">
        <f t="shared" si="49"/>
        <v>0</v>
      </c>
      <c r="H786" s="44">
        <f t="shared" si="50"/>
        <v>0</v>
      </c>
      <c r="I786" s="45">
        <f t="shared" si="51"/>
        <v>0</v>
      </c>
    </row>
    <row r="787" spans="2:9" x14ac:dyDescent="0.25">
      <c r="B787" s="42">
        <v>92380.028156607106</v>
      </c>
      <c r="C787" s="37">
        <v>240</v>
      </c>
      <c r="D787" s="37" t="s">
        <v>93</v>
      </c>
      <c r="E787" s="33"/>
      <c r="F787" s="44">
        <f t="shared" si="48"/>
        <v>92380.028156607106</v>
      </c>
      <c r="G787" s="44">
        <f t="shared" si="49"/>
        <v>0</v>
      </c>
      <c r="H787" s="44">
        <f t="shared" si="50"/>
        <v>0</v>
      </c>
      <c r="I787" s="45">
        <f t="shared" si="51"/>
        <v>0</v>
      </c>
    </row>
    <row r="788" spans="2:9" x14ac:dyDescent="0.25">
      <c r="B788" s="42">
        <v>2602780.1764109763</v>
      </c>
      <c r="C788" s="37">
        <v>240</v>
      </c>
      <c r="D788" s="37" t="s">
        <v>93</v>
      </c>
      <c r="E788" s="33"/>
      <c r="F788" s="44">
        <f t="shared" si="48"/>
        <v>2602780.1764109763</v>
      </c>
      <c r="G788" s="44">
        <f t="shared" si="49"/>
        <v>0</v>
      </c>
      <c r="H788" s="44">
        <f t="shared" si="50"/>
        <v>0</v>
      </c>
      <c r="I788" s="45">
        <f t="shared" si="51"/>
        <v>0</v>
      </c>
    </row>
    <row r="789" spans="2:9" x14ac:dyDescent="0.25">
      <c r="B789" s="42">
        <v>1085352.5892147387</v>
      </c>
      <c r="C789" s="37">
        <v>240</v>
      </c>
      <c r="D789" s="37" t="s">
        <v>93</v>
      </c>
      <c r="E789" s="33"/>
      <c r="F789" s="44">
        <f t="shared" si="48"/>
        <v>1085352.5892147387</v>
      </c>
      <c r="G789" s="44">
        <f t="shared" si="49"/>
        <v>0</v>
      </c>
      <c r="H789" s="44">
        <f t="shared" si="50"/>
        <v>0</v>
      </c>
      <c r="I789" s="45">
        <f t="shared" si="51"/>
        <v>0</v>
      </c>
    </row>
    <row r="790" spans="2:9" x14ac:dyDescent="0.25">
      <c r="B790" s="42">
        <v>142039.418944701</v>
      </c>
      <c r="C790" s="37">
        <v>240</v>
      </c>
      <c r="D790" s="37" t="s">
        <v>93</v>
      </c>
      <c r="E790" s="33"/>
      <c r="F790" s="44">
        <f t="shared" si="48"/>
        <v>142039.418944701</v>
      </c>
      <c r="G790" s="44">
        <f t="shared" si="49"/>
        <v>0</v>
      </c>
      <c r="H790" s="44">
        <f t="shared" si="50"/>
        <v>0</v>
      </c>
      <c r="I790" s="45">
        <f t="shared" si="51"/>
        <v>0</v>
      </c>
    </row>
    <row r="791" spans="2:9" x14ac:dyDescent="0.25">
      <c r="B791" s="42">
        <v>1430428.325053656</v>
      </c>
      <c r="C791" s="37">
        <v>240</v>
      </c>
      <c r="D791" s="37" t="s">
        <v>93</v>
      </c>
      <c r="E791" s="33"/>
      <c r="F791" s="44">
        <f t="shared" si="48"/>
        <v>1430428.325053656</v>
      </c>
      <c r="G791" s="44">
        <f t="shared" si="49"/>
        <v>0</v>
      </c>
      <c r="H791" s="44">
        <f t="shared" si="50"/>
        <v>0</v>
      </c>
      <c r="I791" s="45">
        <f t="shared" si="51"/>
        <v>0</v>
      </c>
    </row>
    <row r="792" spans="2:9" x14ac:dyDescent="0.25">
      <c r="B792" s="42">
        <v>5120957.2336215861</v>
      </c>
      <c r="C792" s="37">
        <v>240</v>
      </c>
      <c r="D792" s="37" t="s">
        <v>93</v>
      </c>
      <c r="E792" s="33"/>
      <c r="F792" s="44">
        <f t="shared" si="48"/>
        <v>5120957.2336215861</v>
      </c>
      <c r="G792" s="44">
        <f t="shared" si="49"/>
        <v>0</v>
      </c>
      <c r="H792" s="44">
        <f t="shared" si="50"/>
        <v>0</v>
      </c>
      <c r="I792" s="45">
        <f t="shared" si="51"/>
        <v>0</v>
      </c>
    </row>
    <row r="793" spans="2:9" x14ac:dyDescent="0.25">
      <c r="B793" s="42">
        <v>117407180.30420281</v>
      </c>
      <c r="C793" s="37">
        <v>240</v>
      </c>
      <c r="D793" s="37" t="s">
        <v>93</v>
      </c>
      <c r="E793" s="33"/>
      <c r="F793" s="44">
        <f t="shared" si="48"/>
        <v>117407180.30420281</v>
      </c>
      <c r="G793" s="44">
        <f t="shared" si="49"/>
        <v>0</v>
      </c>
      <c r="H793" s="44">
        <f t="shared" si="50"/>
        <v>0</v>
      </c>
      <c r="I793" s="45">
        <f t="shared" si="51"/>
        <v>0</v>
      </c>
    </row>
    <row r="794" spans="2:9" x14ac:dyDescent="0.25">
      <c r="B794" s="42">
        <v>43621721.640096582</v>
      </c>
      <c r="C794" s="37">
        <v>240</v>
      </c>
      <c r="D794" s="37" t="s">
        <v>93</v>
      </c>
      <c r="E794" s="33"/>
      <c r="F794" s="44">
        <f t="shared" si="48"/>
        <v>43621721.640096582</v>
      </c>
      <c r="G794" s="44">
        <f t="shared" si="49"/>
        <v>0</v>
      </c>
      <c r="H794" s="44">
        <f t="shared" si="50"/>
        <v>0</v>
      </c>
      <c r="I794" s="45">
        <f t="shared" si="51"/>
        <v>0</v>
      </c>
    </row>
    <row r="795" spans="2:9" x14ac:dyDescent="0.25">
      <c r="B795" s="42">
        <v>12178486.740064481</v>
      </c>
      <c r="C795" s="37">
        <v>240</v>
      </c>
      <c r="D795" s="37" t="s">
        <v>93</v>
      </c>
      <c r="E795" s="33"/>
      <c r="F795" s="44">
        <f t="shared" si="48"/>
        <v>12178486.740064481</v>
      </c>
      <c r="G795" s="44">
        <f t="shared" si="49"/>
        <v>0</v>
      </c>
      <c r="H795" s="44">
        <f t="shared" si="50"/>
        <v>0</v>
      </c>
      <c r="I795" s="45">
        <f t="shared" si="51"/>
        <v>0</v>
      </c>
    </row>
    <row r="796" spans="2:9" x14ac:dyDescent="0.25">
      <c r="B796" s="42">
        <v>9547120.3436812367</v>
      </c>
      <c r="C796" s="37">
        <v>240</v>
      </c>
      <c r="D796" s="37" t="s">
        <v>93</v>
      </c>
      <c r="E796" s="33"/>
      <c r="F796" s="44">
        <f t="shared" si="48"/>
        <v>9547120.3436812367</v>
      </c>
      <c r="G796" s="44">
        <f t="shared" si="49"/>
        <v>0</v>
      </c>
      <c r="H796" s="44">
        <f t="shared" si="50"/>
        <v>0</v>
      </c>
      <c r="I796" s="45">
        <f t="shared" si="51"/>
        <v>0</v>
      </c>
    </row>
    <row r="797" spans="2:9" x14ac:dyDescent="0.25">
      <c r="B797" s="42">
        <v>96225682.059113786</v>
      </c>
      <c r="C797" s="37">
        <v>240</v>
      </c>
      <c r="D797" s="37" t="s">
        <v>93</v>
      </c>
      <c r="E797" s="33"/>
      <c r="F797" s="44">
        <f t="shared" si="48"/>
        <v>96225682.059113786</v>
      </c>
      <c r="G797" s="44">
        <f t="shared" si="49"/>
        <v>0</v>
      </c>
      <c r="H797" s="44">
        <f t="shared" si="50"/>
        <v>0</v>
      </c>
      <c r="I797" s="45">
        <f t="shared" si="51"/>
        <v>0</v>
      </c>
    </row>
    <row r="798" spans="2:9" x14ac:dyDescent="0.25">
      <c r="B798" s="42">
        <v>67739127.71596387</v>
      </c>
      <c r="C798" s="37">
        <v>240</v>
      </c>
      <c r="D798" s="37" t="s">
        <v>93</v>
      </c>
      <c r="E798" s="33"/>
      <c r="F798" s="44">
        <f t="shared" si="48"/>
        <v>67739127.71596387</v>
      </c>
      <c r="G798" s="44">
        <f t="shared" si="49"/>
        <v>0</v>
      </c>
      <c r="H798" s="44">
        <f t="shared" si="50"/>
        <v>0</v>
      </c>
      <c r="I798" s="45">
        <f t="shared" si="51"/>
        <v>0</v>
      </c>
    </row>
    <row r="799" spans="2:9" x14ac:dyDescent="0.25">
      <c r="B799" s="42">
        <v>9235644.581188878</v>
      </c>
      <c r="C799" s="37">
        <v>240</v>
      </c>
      <c r="D799" s="37" t="s">
        <v>93</v>
      </c>
      <c r="E799" s="33"/>
      <c r="F799" s="44">
        <f t="shared" si="48"/>
        <v>9235644.581188878</v>
      </c>
      <c r="G799" s="44">
        <f t="shared" si="49"/>
        <v>0</v>
      </c>
      <c r="H799" s="44">
        <f t="shared" si="50"/>
        <v>0</v>
      </c>
      <c r="I799" s="45">
        <f t="shared" si="51"/>
        <v>0</v>
      </c>
    </row>
    <row r="800" spans="2:9" x14ac:dyDescent="0.25">
      <c r="B800" s="42">
        <v>3.4599147958670985E-13</v>
      </c>
      <c r="C800" s="37">
        <v>240</v>
      </c>
      <c r="D800" s="37" t="s">
        <v>93</v>
      </c>
      <c r="E800" s="33"/>
      <c r="F800" s="44">
        <f t="shared" si="48"/>
        <v>3.4599147958670985E-13</v>
      </c>
      <c r="G800" s="44">
        <f t="shared" si="49"/>
        <v>0</v>
      </c>
      <c r="H800" s="44">
        <f t="shared" si="50"/>
        <v>0</v>
      </c>
      <c r="I800" s="45">
        <f t="shared" si="51"/>
        <v>0</v>
      </c>
    </row>
    <row r="801" spans="2:9" x14ac:dyDescent="0.25">
      <c r="B801" s="42">
        <v>3267761.3822995126</v>
      </c>
      <c r="C801" s="37">
        <v>240</v>
      </c>
      <c r="D801" s="37" t="s">
        <v>93</v>
      </c>
      <c r="E801" s="33"/>
      <c r="F801" s="44">
        <f t="shared" si="48"/>
        <v>3267761.3822995126</v>
      </c>
      <c r="G801" s="44">
        <f t="shared" si="49"/>
        <v>0</v>
      </c>
      <c r="H801" s="44">
        <f t="shared" si="50"/>
        <v>0</v>
      </c>
      <c r="I801" s="45">
        <f t="shared" si="51"/>
        <v>0</v>
      </c>
    </row>
    <row r="802" spans="2:9" x14ac:dyDescent="0.25">
      <c r="B802" s="42">
        <v>354735.12767015997</v>
      </c>
      <c r="C802" s="37">
        <v>240</v>
      </c>
      <c r="D802" s="37" t="s">
        <v>93</v>
      </c>
      <c r="E802" s="33"/>
      <c r="F802" s="44">
        <f t="shared" si="48"/>
        <v>354735.12767015997</v>
      </c>
      <c r="G802" s="44">
        <f t="shared" si="49"/>
        <v>0</v>
      </c>
      <c r="H802" s="44">
        <f t="shared" si="50"/>
        <v>0</v>
      </c>
      <c r="I802" s="45">
        <f t="shared" si="51"/>
        <v>0</v>
      </c>
    </row>
    <row r="803" spans="2:9" x14ac:dyDescent="0.25">
      <c r="B803" s="42">
        <v>398198.29839835071</v>
      </c>
      <c r="C803" s="37">
        <v>240</v>
      </c>
      <c r="D803" s="37" t="s">
        <v>93</v>
      </c>
      <c r="E803" s="33"/>
      <c r="F803" s="44">
        <f t="shared" si="48"/>
        <v>398198.29839835071</v>
      </c>
      <c r="G803" s="44">
        <f t="shared" si="49"/>
        <v>0</v>
      </c>
      <c r="H803" s="44">
        <f t="shared" si="50"/>
        <v>0</v>
      </c>
      <c r="I803" s="45">
        <f t="shared" si="51"/>
        <v>0</v>
      </c>
    </row>
    <row r="804" spans="2:9" x14ac:dyDescent="0.25">
      <c r="B804" s="42">
        <v>53660047.81301298</v>
      </c>
      <c r="C804" s="37">
        <v>240</v>
      </c>
      <c r="D804" s="37" t="s">
        <v>93</v>
      </c>
      <c r="E804" s="33"/>
      <c r="F804" s="44">
        <f t="shared" si="48"/>
        <v>53660047.81301298</v>
      </c>
      <c r="G804" s="44">
        <f t="shared" si="49"/>
        <v>0</v>
      </c>
      <c r="H804" s="44">
        <f t="shared" si="50"/>
        <v>0</v>
      </c>
      <c r="I804" s="45">
        <f t="shared" si="51"/>
        <v>0</v>
      </c>
    </row>
    <row r="805" spans="2:9" x14ac:dyDescent="0.25">
      <c r="B805" s="42">
        <v>8154219.0206324942</v>
      </c>
      <c r="C805" s="37">
        <v>240</v>
      </c>
      <c r="D805" s="37" t="s">
        <v>93</v>
      </c>
      <c r="E805" s="33"/>
      <c r="F805" s="44">
        <f t="shared" si="48"/>
        <v>8154219.0206324942</v>
      </c>
      <c r="G805" s="44">
        <f t="shared" si="49"/>
        <v>0</v>
      </c>
      <c r="H805" s="44">
        <f t="shared" si="50"/>
        <v>0</v>
      </c>
      <c r="I805" s="45">
        <f t="shared" si="51"/>
        <v>0</v>
      </c>
    </row>
    <row r="806" spans="2:9" x14ac:dyDescent="0.25">
      <c r="B806" s="42">
        <v>266777.52558720543</v>
      </c>
      <c r="C806" s="37" t="e">
        <v>#N/A</v>
      </c>
      <c r="D806" s="37" t="s">
        <v>93</v>
      </c>
      <c r="E806" s="33"/>
      <c r="F806" s="44">
        <f t="shared" si="48"/>
        <v>0</v>
      </c>
      <c r="G806" s="44">
        <f t="shared" si="49"/>
        <v>0</v>
      </c>
      <c r="H806" s="44">
        <f t="shared" si="50"/>
        <v>0</v>
      </c>
      <c r="I806" s="45">
        <f t="shared" si="51"/>
        <v>266777.52558720543</v>
      </c>
    </row>
    <row r="807" spans="2:9" x14ac:dyDescent="0.25">
      <c r="B807" s="42">
        <v>263376.03506442497</v>
      </c>
      <c r="C807" s="37" t="e">
        <v>#N/A</v>
      </c>
      <c r="D807" s="37" t="s">
        <v>93</v>
      </c>
      <c r="E807" s="33"/>
      <c r="F807" s="44">
        <f t="shared" si="48"/>
        <v>0</v>
      </c>
      <c r="G807" s="44">
        <f t="shared" si="49"/>
        <v>0</v>
      </c>
      <c r="H807" s="44">
        <f t="shared" si="50"/>
        <v>0</v>
      </c>
      <c r="I807" s="45">
        <f t="shared" si="51"/>
        <v>263376.03506442497</v>
      </c>
    </row>
    <row r="808" spans="2:9" x14ac:dyDescent="0.25">
      <c r="B808" s="42">
        <v>110720.23013565532</v>
      </c>
      <c r="C808" s="37" t="e">
        <v>#N/A</v>
      </c>
      <c r="D808" s="37" t="s">
        <v>93</v>
      </c>
      <c r="E808" s="33"/>
      <c r="F808" s="44">
        <f t="shared" si="48"/>
        <v>0</v>
      </c>
      <c r="G808" s="44">
        <f t="shared" si="49"/>
        <v>0</v>
      </c>
      <c r="H808" s="44">
        <f t="shared" si="50"/>
        <v>0</v>
      </c>
      <c r="I808" s="45">
        <f t="shared" si="51"/>
        <v>110720.23013565532</v>
      </c>
    </row>
    <row r="809" spans="2:9" x14ac:dyDescent="0.25">
      <c r="B809" s="42">
        <v>445718.66928174841</v>
      </c>
      <c r="C809" s="37" t="e">
        <v>#N/A</v>
      </c>
      <c r="D809" s="37" t="s">
        <v>93</v>
      </c>
      <c r="E809" s="33"/>
      <c r="F809" s="44">
        <f t="shared" si="48"/>
        <v>0</v>
      </c>
      <c r="G809" s="44">
        <f t="shared" si="49"/>
        <v>0</v>
      </c>
      <c r="H809" s="44">
        <f t="shared" si="50"/>
        <v>0</v>
      </c>
      <c r="I809" s="45">
        <f t="shared" si="51"/>
        <v>445718.66928174841</v>
      </c>
    </row>
    <row r="810" spans="2:9" x14ac:dyDescent="0.25">
      <c r="B810" s="42">
        <v>1812802.8302638328</v>
      </c>
      <c r="C810" s="37" t="e">
        <v>#N/A</v>
      </c>
      <c r="D810" s="37" t="s">
        <v>93</v>
      </c>
      <c r="E810" s="33"/>
      <c r="F810" s="44">
        <f t="shared" si="48"/>
        <v>0</v>
      </c>
      <c r="G810" s="44">
        <f t="shared" si="49"/>
        <v>0</v>
      </c>
      <c r="H810" s="44">
        <f t="shared" si="50"/>
        <v>0</v>
      </c>
      <c r="I810" s="45">
        <f t="shared" si="51"/>
        <v>1812802.8302638328</v>
      </c>
    </row>
    <row r="811" spans="2:9" x14ac:dyDescent="0.25">
      <c r="B811" s="42">
        <v>1018232.5228087006</v>
      </c>
      <c r="C811" s="37" t="e">
        <v>#N/A</v>
      </c>
      <c r="D811" s="37" t="s">
        <v>93</v>
      </c>
      <c r="E811" s="33"/>
      <c r="F811" s="44">
        <f t="shared" si="48"/>
        <v>0</v>
      </c>
      <c r="G811" s="44">
        <f t="shared" si="49"/>
        <v>0</v>
      </c>
      <c r="H811" s="44">
        <f t="shared" si="50"/>
        <v>0</v>
      </c>
      <c r="I811" s="45">
        <f t="shared" si="51"/>
        <v>1018232.5228087006</v>
      </c>
    </row>
    <row r="812" spans="2:9" x14ac:dyDescent="0.25">
      <c r="B812" s="42">
        <v>51924.455578365123</v>
      </c>
      <c r="C812" s="37" t="e">
        <v>#N/A</v>
      </c>
      <c r="D812" s="37" t="s">
        <v>93</v>
      </c>
      <c r="E812" s="33"/>
      <c r="F812" s="44">
        <f t="shared" si="48"/>
        <v>0</v>
      </c>
      <c r="G812" s="44">
        <f t="shared" si="49"/>
        <v>0</v>
      </c>
      <c r="H812" s="44">
        <f t="shared" si="50"/>
        <v>0</v>
      </c>
      <c r="I812" s="45">
        <f t="shared" si="51"/>
        <v>51924.455578365123</v>
      </c>
    </row>
    <row r="813" spans="2:9" x14ac:dyDescent="0.25">
      <c r="B813" s="42">
        <v>128597.95151392925</v>
      </c>
      <c r="C813" s="37" t="e">
        <v>#N/A</v>
      </c>
      <c r="D813" s="37" t="s">
        <v>93</v>
      </c>
      <c r="E813" s="33"/>
      <c r="F813" s="44">
        <f t="shared" si="48"/>
        <v>0</v>
      </c>
      <c r="G813" s="44">
        <f t="shared" si="49"/>
        <v>0</v>
      </c>
      <c r="H813" s="44">
        <f t="shared" si="50"/>
        <v>0</v>
      </c>
      <c r="I813" s="45">
        <f t="shared" si="51"/>
        <v>128597.95151392925</v>
      </c>
    </row>
    <row r="814" spans="2:9" x14ac:dyDescent="0.25">
      <c r="B814" s="42">
        <v>1097014.1718654004</v>
      </c>
      <c r="C814" s="37" t="e">
        <v>#N/A</v>
      </c>
      <c r="D814" s="37" t="s">
        <v>93</v>
      </c>
      <c r="E814" s="33"/>
      <c r="F814" s="44">
        <f t="shared" si="48"/>
        <v>0</v>
      </c>
      <c r="G814" s="44">
        <f t="shared" si="49"/>
        <v>0</v>
      </c>
      <c r="H814" s="44">
        <f t="shared" si="50"/>
        <v>0</v>
      </c>
      <c r="I814" s="45">
        <f t="shared" si="51"/>
        <v>1097014.1718654004</v>
      </c>
    </row>
    <row r="815" spans="2:9" x14ac:dyDescent="0.25">
      <c r="B815" s="42">
        <v>648.05111311855217</v>
      </c>
      <c r="C815" s="37" t="e">
        <v>#N/A</v>
      </c>
      <c r="D815" s="37" t="s">
        <v>93</v>
      </c>
      <c r="E815" s="33"/>
      <c r="F815" s="44">
        <f t="shared" si="48"/>
        <v>0</v>
      </c>
      <c r="G815" s="44">
        <f t="shared" si="49"/>
        <v>0</v>
      </c>
      <c r="H815" s="44">
        <f t="shared" si="50"/>
        <v>0</v>
      </c>
      <c r="I815" s="45">
        <f t="shared" si="51"/>
        <v>648.05111311855217</v>
      </c>
    </row>
    <row r="816" spans="2:9" x14ac:dyDescent="0.25">
      <c r="B816" s="42">
        <v>12812.377786003011</v>
      </c>
      <c r="C816" s="37" t="e">
        <v>#N/A</v>
      </c>
      <c r="D816" s="37" t="s">
        <v>93</v>
      </c>
      <c r="E816" s="33"/>
      <c r="F816" s="44">
        <f t="shared" si="48"/>
        <v>0</v>
      </c>
      <c r="G816" s="44">
        <f t="shared" si="49"/>
        <v>0</v>
      </c>
      <c r="H816" s="44">
        <f t="shared" si="50"/>
        <v>0</v>
      </c>
      <c r="I816" s="45">
        <f t="shared" si="51"/>
        <v>12812.377786003011</v>
      </c>
    </row>
    <row r="817" spans="2:9" x14ac:dyDescent="0.25">
      <c r="B817" s="42">
        <v>5086.1843606671055</v>
      </c>
      <c r="C817" s="37" t="e">
        <v>#N/A</v>
      </c>
      <c r="D817" s="37" t="s">
        <v>93</v>
      </c>
      <c r="E817" s="33"/>
      <c r="F817" s="44">
        <f t="shared" si="48"/>
        <v>0</v>
      </c>
      <c r="G817" s="44">
        <f t="shared" si="49"/>
        <v>0</v>
      </c>
      <c r="H817" s="44">
        <f t="shared" si="50"/>
        <v>0</v>
      </c>
      <c r="I817" s="45">
        <f t="shared" si="51"/>
        <v>5086.1843606671055</v>
      </c>
    </row>
    <row r="818" spans="2:9" x14ac:dyDescent="0.25">
      <c r="B818" s="42">
        <v>7969.4383217242284</v>
      </c>
      <c r="C818" s="37" t="e">
        <v>#N/A</v>
      </c>
      <c r="D818" s="37" t="s">
        <v>93</v>
      </c>
      <c r="E818" s="33"/>
      <c r="F818" s="44">
        <f t="shared" si="48"/>
        <v>0</v>
      </c>
      <c r="G818" s="44">
        <f t="shared" si="49"/>
        <v>0</v>
      </c>
      <c r="H818" s="44">
        <f t="shared" si="50"/>
        <v>0</v>
      </c>
      <c r="I818" s="45">
        <f t="shared" si="51"/>
        <v>7969.4383217242284</v>
      </c>
    </row>
    <row r="819" spans="2:9" x14ac:dyDescent="0.25">
      <c r="B819" s="42">
        <v>2789.7217890748307</v>
      </c>
      <c r="C819" s="37" t="e">
        <v>#N/A</v>
      </c>
      <c r="D819" s="37" t="s">
        <v>93</v>
      </c>
      <c r="E819" s="33"/>
      <c r="F819" s="44">
        <f t="shared" si="48"/>
        <v>0</v>
      </c>
      <c r="G819" s="44">
        <f t="shared" si="49"/>
        <v>0</v>
      </c>
      <c r="H819" s="44">
        <f t="shared" si="50"/>
        <v>0</v>
      </c>
      <c r="I819" s="45">
        <f t="shared" si="51"/>
        <v>2789.7217890748307</v>
      </c>
    </row>
    <row r="820" spans="2:9" x14ac:dyDescent="0.25">
      <c r="B820" s="42">
        <v>164029.73068924862</v>
      </c>
      <c r="C820" s="37" t="e">
        <v>#N/A</v>
      </c>
      <c r="D820" s="37" t="s">
        <v>93</v>
      </c>
      <c r="E820" s="33"/>
      <c r="F820" s="44">
        <f t="shared" si="48"/>
        <v>0</v>
      </c>
      <c r="G820" s="44">
        <f t="shared" si="49"/>
        <v>0</v>
      </c>
      <c r="H820" s="44">
        <f t="shared" si="50"/>
        <v>0</v>
      </c>
      <c r="I820" s="45">
        <f t="shared" si="51"/>
        <v>164029.73068924862</v>
      </c>
    </row>
    <row r="821" spans="2:9" x14ac:dyDescent="0.25">
      <c r="B821" s="42">
        <v>20173.511189884859</v>
      </c>
      <c r="C821" s="37" t="e">
        <v>#N/A</v>
      </c>
      <c r="D821" s="37" t="s">
        <v>93</v>
      </c>
      <c r="E821" s="33"/>
      <c r="F821" s="44">
        <f t="shared" si="48"/>
        <v>0</v>
      </c>
      <c r="G821" s="44">
        <f t="shared" si="49"/>
        <v>0</v>
      </c>
      <c r="H821" s="44">
        <f t="shared" si="50"/>
        <v>0</v>
      </c>
      <c r="I821" s="45">
        <f t="shared" si="51"/>
        <v>20173.511189884859</v>
      </c>
    </row>
    <row r="822" spans="2:9" x14ac:dyDescent="0.25">
      <c r="B822" s="42">
        <v>7426.1219807121615</v>
      </c>
      <c r="C822" s="37" t="e">
        <v>#N/A</v>
      </c>
      <c r="D822" s="37" t="s">
        <v>93</v>
      </c>
      <c r="E822" s="33"/>
      <c r="F822" s="44">
        <f t="shared" si="48"/>
        <v>0</v>
      </c>
      <c r="G822" s="44">
        <f t="shared" si="49"/>
        <v>0</v>
      </c>
      <c r="H822" s="44">
        <f t="shared" si="50"/>
        <v>0</v>
      </c>
      <c r="I822" s="45">
        <f t="shared" si="51"/>
        <v>7426.1219807121615</v>
      </c>
    </row>
    <row r="823" spans="2:9" x14ac:dyDescent="0.25">
      <c r="B823" s="42">
        <v>27381.329663397733</v>
      </c>
      <c r="C823" s="37" t="e">
        <v>#N/A</v>
      </c>
      <c r="D823" s="37" t="s">
        <v>93</v>
      </c>
      <c r="E823" s="33"/>
      <c r="F823" s="44">
        <f t="shared" si="48"/>
        <v>0</v>
      </c>
      <c r="G823" s="44">
        <f t="shared" si="49"/>
        <v>0</v>
      </c>
      <c r="H823" s="44">
        <f t="shared" si="50"/>
        <v>0</v>
      </c>
      <c r="I823" s="45">
        <f t="shared" si="51"/>
        <v>27381.329663397733</v>
      </c>
    </row>
    <row r="824" spans="2:9" x14ac:dyDescent="0.25">
      <c r="B824" s="42">
        <v>13381.694945208466</v>
      </c>
      <c r="C824" s="37" t="e">
        <v>#N/A</v>
      </c>
      <c r="D824" s="37" t="s">
        <v>93</v>
      </c>
      <c r="E824" s="33"/>
      <c r="F824" s="44">
        <f t="shared" si="48"/>
        <v>0</v>
      </c>
      <c r="G824" s="44">
        <f t="shared" si="49"/>
        <v>0</v>
      </c>
      <c r="H824" s="44">
        <f t="shared" si="50"/>
        <v>0</v>
      </c>
      <c r="I824" s="45">
        <f t="shared" si="51"/>
        <v>13381.694945208466</v>
      </c>
    </row>
    <row r="825" spans="2:9" x14ac:dyDescent="0.25">
      <c r="B825" s="42">
        <v>5149.5324853800093</v>
      </c>
      <c r="C825" s="37" t="e">
        <v>#N/A</v>
      </c>
      <c r="D825" s="37" t="s">
        <v>93</v>
      </c>
      <c r="E825" s="33"/>
      <c r="F825" s="44">
        <f t="shared" si="48"/>
        <v>0</v>
      </c>
      <c r="G825" s="44">
        <f t="shared" si="49"/>
        <v>0</v>
      </c>
      <c r="H825" s="44">
        <f t="shared" si="50"/>
        <v>0</v>
      </c>
      <c r="I825" s="45">
        <f t="shared" si="51"/>
        <v>5149.5324853800093</v>
      </c>
    </row>
    <row r="826" spans="2:9" x14ac:dyDescent="0.25">
      <c r="B826" s="42">
        <v>3705.2384738838532</v>
      </c>
      <c r="C826" s="37" t="e">
        <v>#N/A</v>
      </c>
      <c r="D826" s="37" t="s">
        <v>93</v>
      </c>
      <c r="E826" s="33"/>
      <c r="F826" s="44">
        <f t="shared" si="48"/>
        <v>0</v>
      </c>
      <c r="G826" s="44">
        <f t="shared" si="49"/>
        <v>0</v>
      </c>
      <c r="H826" s="44">
        <f t="shared" si="50"/>
        <v>0</v>
      </c>
      <c r="I826" s="45">
        <f t="shared" si="51"/>
        <v>3705.2384738838532</v>
      </c>
    </row>
    <row r="827" spans="2:9" x14ac:dyDescent="0.25">
      <c r="B827" s="42">
        <v>325734.44185197598</v>
      </c>
      <c r="C827" s="37" t="e">
        <v>#N/A</v>
      </c>
      <c r="D827" s="37" t="s">
        <v>93</v>
      </c>
      <c r="E827" s="33"/>
      <c r="F827" s="44">
        <f t="shared" si="48"/>
        <v>0</v>
      </c>
      <c r="G827" s="44">
        <f t="shared" si="49"/>
        <v>0</v>
      </c>
      <c r="H827" s="44">
        <f t="shared" si="50"/>
        <v>0</v>
      </c>
      <c r="I827" s="45">
        <f t="shared" si="51"/>
        <v>325734.44185197598</v>
      </c>
    </row>
    <row r="828" spans="2:9" x14ac:dyDescent="0.25">
      <c r="B828" s="42">
        <v>87411.940720771381</v>
      </c>
      <c r="C828" s="37" t="e">
        <v>#N/A</v>
      </c>
      <c r="D828" s="37" t="s">
        <v>93</v>
      </c>
      <c r="E828" s="33"/>
      <c r="F828" s="44">
        <f t="shared" si="48"/>
        <v>0</v>
      </c>
      <c r="G828" s="44">
        <f t="shared" si="49"/>
        <v>0</v>
      </c>
      <c r="H828" s="44">
        <f t="shared" si="50"/>
        <v>0</v>
      </c>
      <c r="I828" s="45">
        <f t="shared" si="51"/>
        <v>87411.940720771381</v>
      </c>
    </row>
    <row r="829" spans="2:9" x14ac:dyDescent="0.25">
      <c r="B829" s="42">
        <v>3117.1484168398256</v>
      </c>
      <c r="C829" s="37" t="e">
        <v>#N/A</v>
      </c>
      <c r="D829" s="37" t="s">
        <v>93</v>
      </c>
      <c r="E829" s="33"/>
      <c r="F829" s="44">
        <f t="shared" si="48"/>
        <v>0</v>
      </c>
      <c r="G829" s="44">
        <f t="shared" si="49"/>
        <v>0</v>
      </c>
      <c r="H829" s="44">
        <f t="shared" si="50"/>
        <v>0</v>
      </c>
      <c r="I829" s="45">
        <f t="shared" si="51"/>
        <v>3117.1484168398256</v>
      </c>
    </row>
    <row r="830" spans="2:9" x14ac:dyDescent="0.25">
      <c r="B830" s="42">
        <v>250132.58835220514</v>
      </c>
      <c r="C830" s="37" t="e">
        <v>#N/A</v>
      </c>
      <c r="D830" s="37" t="s">
        <v>93</v>
      </c>
      <c r="E830" s="33"/>
      <c r="F830" s="44">
        <f t="shared" si="48"/>
        <v>0</v>
      </c>
      <c r="G830" s="44">
        <f t="shared" si="49"/>
        <v>0</v>
      </c>
      <c r="H830" s="44">
        <f t="shared" si="50"/>
        <v>0</v>
      </c>
      <c r="I830" s="45">
        <f t="shared" si="51"/>
        <v>250132.58835220514</v>
      </c>
    </row>
    <row r="831" spans="2:9" x14ac:dyDescent="0.25">
      <c r="B831" s="42">
        <v>3391414.5790781435</v>
      </c>
      <c r="C831" s="37" t="e">
        <v>#N/A</v>
      </c>
      <c r="D831" s="37" t="s">
        <v>93</v>
      </c>
      <c r="E831" s="33"/>
      <c r="F831" s="44">
        <f t="shared" si="48"/>
        <v>0</v>
      </c>
      <c r="G831" s="44">
        <f t="shared" si="49"/>
        <v>0</v>
      </c>
      <c r="H831" s="44">
        <f t="shared" si="50"/>
        <v>0</v>
      </c>
      <c r="I831" s="45">
        <f t="shared" si="51"/>
        <v>3391414.5790781435</v>
      </c>
    </row>
    <row r="832" spans="2:9" x14ac:dyDescent="0.25">
      <c r="B832" s="42">
        <v>850984.60812091338</v>
      </c>
      <c r="C832" s="37" t="e">
        <v>#N/A</v>
      </c>
      <c r="D832" s="37" t="s">
        <v>93</v>
      </c>
      <c r="E832" s="33"/>
      <c r="F832" s="44">
        <f t="shared" si="48"/>
        <v>0</v>
      </c>
      <c r="G832" s="44">
        <f t="shared" si="49"/>
        <v>0</v>
      </c>
      <c r="H832" s="44">
        <f t="shared" si="50"/>
        <v>0</v>
      </c>
      <c r="I832" s="45">
        <f t="shared" si="51"/>
        <v>850984.60812091338</v>
      </c>
    </row>
    <row r="833" spans="2:9" x14ac:dyDescent="0.25">
      <c r="B833" s="42">
        <v>5982948.3151881611</v>
      </c>
      <c r="C833" s="37" t="e">
        <v>#N/A</v>
      </c>
      <c r="D833" s="37" t="s">
        <v>93</v>
      </c>
      <c r="E833" s="33"/>
      <c r="F833" s="44">
        <f t="shared" si="48"/>
        <v>0</v>
      </c>
      <c r="G833" s="44">
        <f t="shared" si="49"/>
        <v>0</v>
      </c>
      <c r="H833" s="44">
        <f t="shared" si="50"/>
        <v>0</v>
      </c>
      <c r="I833" s="45">
        <f t="shared" si="51"/>
        <v>5982948.3151881611</v>
      </c>
    </row>
    <row r="834" spans="2:9" x14ac:dyDescent="0.25">
      <c r="B834" s="42">
        <v>8551.9855258796288</v>
      </c>
      <c r="C834" s="37" t="e">
        <v>#N/A</v>
      </c>
      <c r="D834" s="37" t="s">
        <v>93</v>
      </c>
      <c r="E834" s="33"/>
      <c r="F834" s="44">
        <f t="shared" si="48"/>
        <v>0</v>
      </c>
      <c r="G834" s="44">
        <f t="shared" si="49"/>
        <v>0</v>
      </c>
      <c r="H834" s="44">
        <f t="shared" si="50"/>
        <v>0</v>
      </c>
      <c r="I834" s="45">
        <f t="shared" si="51"/>
        <v>8551.9855258796288</v>
      </c>
    </row>
    <row r="835" spans="2:9" x14ac:dyDescent="0.25">
      <c r="B835" s="42">
        <v>64548.921423900079</v>
      </c>
      <c r="C835" s="37" t="e">
        <v>#N/A</v>
      </c>
      <c r="D835" s="37" t="s">
        <v>93</v>
      </c>
      <c r="E835" s="33"/>
      <c r="F835" s="44">
        <f t="shared" si="48"/>
        <v>0</v>
      </c>
      <c r="G835" s="44">
        <f t="shared" si="49"/>
        <v>0</v>
      </c>
      <c r="H835" s="44">
        <f t="shared" si="50"/>
        <v>0</v>
      </c>
      <c r="I835" s="45">
        <f t="shared" si="51"/>
        <v>64548.921423900079</v>
      </c>
    </row>
    <row r="836" spans="2:9" x14ac:dyDescent="0.25">
      <c r="B836" s="42">
        <v>28269.331658306808</v>
      </c>
      <c r="C836" s="37" t="e">
        <v>#N/A</v>
      </c>
      <c r="D836" s="37" t="s">
        <v>93</v>
      </c>
      <c r="E836" s="33"/>
      <c r="F836" s="44">
        <f t="shared" si="48"/>
        <v>0</v>
      </c>
      <c r="G836" s="44">
        <f t="shared" si="49"/>
        <v>0</v>
      </c>
      <c r="H836" s="44">
        <f t="shared" si="50"/>
        <v>0</v>
      </c>
      <c r="I836" s="45">
        <f t="shared" si="51"/>
        <v>28269.331658306808</v>
      </c>
    </row>
    <row r="837" spans="2:9" x14ac:dyDescent="0.25">
      <c r="B837" s="42">
        <v>28539.733572517642</v>
      </c>
      <c r="C837" s="37" t="e">
        <v>#N/A</v>
      </c>
      <c r="D837" s="37" t="s">
        <v>93</v>
      </c>
      <c r="E837" s="33"/>
      <c r="F837" s="44">
        <f t="shared" si="48"/>
        <v>0</v>
      </c>
      <c r="G837" s="44">
        <f t="shared" si="49"/>
        <v>0</v>
      </c>
      <c r="H837" s="44">
        <f t="shared" si="50"/>
        <v>0</v>
      </c>
      <c r="I837" s="45">
        <f t="shared" si="51"/>
        <v>28539.733572517642</v>
      </c>
    </row>
    <row r="838" spans="2:9" x14ac:dyDescent="0.25">
      <c r="B838" s="42">
        <v>310477.33532049588</v>
      </c>
      <c r="C838" s="37" t="e">
        <v>#N/A</v>
      </c>
      <c r="D838" s="37" t="s">
        <v>93</v>
      </c>
      <c r="E838" s="33"/>
      <c r="F838" s="44">
        <f t="shared" si="48"/>
        <v>0</v>
      </c>
      <c r="G838" s="44">
        <f t="shared" si="49"/>
        <v>0</v>
      </c>
      <c r="H838" s="44">
        <f t="shared" si="50"/>
        <v>0</v>
      </c>
      <c r="I838" s="45">
        <f t="shared" si="51"/>
        <v>310477.33532049588</v>
      </c>
    </row>
    <row r="839" spans="2:9" x14ac:dyDescent="0.25">
      <c r="B839" s="42">
        <v>61385.41006908549</v>
      </c>
      <c r="C839" s="37" t="e">
        <v>#N/A</v>
      </c>
      <c r="D839" s="37" t="s">
        <v>93</v>
      </c>
      <c r="E839" s="33"/>
      <c r="F839" s="44">
        <f t="shared" si="48"/>
        <v>0</v>
      </c>
      <c r="G839" s="44">
        <f t="shared" si="49"/>
        <v>0</v>
      </c>
      <c r="H839" s="44">
        <f t="shared" si="50"/>
        <v>0</v>
      </c>
      <c r="I839" s="45">
        <f t="shared" si="51"/>
        <v>61385.41006908549</v>
      </c>
    </row>
    <row r="840" spans="2:9" x14ac:dyDescent="0.25">
      <c r="B840" s="42">
        <v>9078.7452238117039</v>
      </c>
      <c r="C840" s="37" t="e">
        <v>#N/A</v>
      </c>
      <c r="D840" s="37" t="s">
        <v>93</v>
      </c>
      <c r="E840" s="33"/>
      <c r="F840" s="44">
        <f t="shared" ref="F840:F875" si="52">IFERROR(IF(D840="y",0,IF(C840&gt;=BulkLineLimit,B840,0)),0)</f>
        <v>0</v>
      </c>
      <c r="G840" s="44">
        <f t="shared" ref="G840:G875" si="53">IFERROR(IF(D840="y",0,IF(AND(C840&lt;BulkLineLimit,C840&gt;=RegionalLineLimit),B840,0)),0)</f>
        <v>0</v>
      </c>
      <c r="H840" s="44">
        <f t="shared" ref="H840:H875" si="54">IFERROR(IF(D840="y",0,IF(C840&lt;RegionalLineLimit,B840,0)),0)+IFERROR(IF(D840="y",B840,0),0)</f>
        <v>0</v>
      </c>
      <c r="I840" s="45">
        <f t="shared" ref="I840:I875" si="55">B840-SUM(F840:H840)</f>
        <v>9078.7452238117039</v>
      </c>
    </row>
    <row r="841" spans="2:9" x14ac:dyDescent="0.25">
      <c r="B841" s="42">
        <v>7758.3800658308419</v>
      </c>
      <c r="C841" s="37" t="e">
        <v>#N/A</v>
      </c>
      <c r="D841" s="37" t="s">
        <v>93</v>
      </c>
      <c r="E841" s="33"/>
      <c r="F841" s="44">
        <f t="shared" si="52"/>
        <v>0</v>
      </c>
      <c r="G841" s="44">
        <f t="shared" si="53"/>
        <v>0</v>
      </c>
      <c r="H841" s="44">
        <f t="shared" si="54"/>
        <v>0</v>
      </c>
      <c r="I841" s="45">
        <f t="shared" si="55"/>
        <v>7758.3800658308419</v>
      </c>
    </row>
    <row r="842" spans="2:9" x14ac:dyDescent="0.25">
      <c r="B842" s="42">
        <v>16714.816988430124</v>
      </c>
      <c r="C842" s="37" t="e">
        <v>#N/A</v>
      </c>
      <c r="D842" s="37" t="s">
        <v>93</v>
      </c>
      <c r="E842" s="33"/>
      <c r="F842" s="44">
        <f t="shared" si="52"/>
        <v>0</v>
      </c>
      <c r="G842" s="44">
        <f t="shared" si="53"/>
        <v>0</v>
      </c>
      <c r="H842" s="44">
        <f t="shared" si="54"/>
        <v>0</v>
      </c>
      <c r="I842" s="45">
        <f t="shared" si="55"/>
        <v>16714.816988430124</v>
      </c>
    </row>
    <row r="843" spans="2:9" x14ac:dyDescent="0.25">
      <c r="B843" s="42">
        <v>8834.9076182342687</v>
      </c>
      <c r="C843" s="37" t="e">
        <v>#N/A</v>
      </c>
      <c r="D843" s="37" t="s">
        <v>93</v>
      </c>
      <c r="E843" s="33"/>
      <c r="F843" s="44">
        <f t="shared" si="52"/>
        <v>0</v>
      </c>
      <c r="G843" s="44">
        <f t="shared" si="53"/>
        <v>0</v>
      </c>
      <c r="H843" s="44">
        <f t="shared" si="54"/>
        <v>0</v>
      </c>
      <c r="I843" s="45">
        <f t="shared" si="55"/>
        <v>8834.9076182342687</v>
      </c>
    </row>
    <row r="844" spans="2:9" x14ac:dyDescent="0.25">
      <c r="B844" s="42">
        <v>58108.378138945787</v>
      </c>
      <c r="C844" s="37" t="e">
        <v>#N/A</v>
      </c>
      <c r="D844" s="37" t="s">
        <v>93</v>
      </c>
      <c r="E844" s="33"/>
      <c r="F844" s="44">
        <f t="shared" si="52"/>
        <v>0</v>
      </c>
      <c r="G844" s="44">
        <f t="shared" si="53"/>
        <v>0</v>
      </c>
      <c r="H844" s="44">
        <f t="shared" si="54"/>
        <v>0</v>
      </c>
      <c r="I844" s="45">
        <f t="shared" si="55"/>
        <v>58108.378138945787</v>
      </c>
    </row>
    <row r="845" spans="2:9" x14ac:dyDescent="0.25">
      <c r="B845" s="42">
        <v>9848.0668699901325</v>
      </c>
      <c r="C845" s="37" t="e">
        <v>#N/A</v>
      </c>
      <c r="D845" s="37" t="s">
        <v>93</v>
      </c>
      <c r="E845" s="33"/>
      <c r="F845" s="44">
        <f t="shared" si="52"/>
        <v>0</v>
      </c>
      <c r="G845" s="44">
        <f t="shared" si="53"/>
        <v>0</v>
      </c>
      <c r="H845" s="44">
        <f t="shared" si="54"/>
        <v>0</v>
      </c>
      <c r="I845" s="45">
        <f t="shared" si="55"/>
        <v>9848.0668699901325</v>
      </c>
    </row>
    <row r="846" spans="2:9" x14ac:dyDescent="0.25">
      <c r="B846" s="42">
        <v>5503.9531218190095</v>
      </c>
      <c r="C846" s="37" t="e">
        <v>#N/A</v>
      </c>
      <c r="D846" s="37" t="s">
        <v>93</v>
      </c>
      <c r="E846" s="33"/>
      <c r="F846" s="44">
        <f t="shared" si="52"/>
        <v>0</v>
      </c>
      <c r="G846" s="44">
        <f t="shared" si="53"/>
        <v>0</v>
      </c>
      <c r="H846" s="44">
        <f t="shared" si="54"/>
        <v>0</v>
      </c>
      <c r="I846" s="45">
        <f t="shared" si="55"/>
        <v>5503.9531218190095</v>
      </c>
    </row>
    <row r="847" spans="2:9" x14ac:dyDescent="0.25">
      <c r="B847" s="42">
        <v>12119.089711443143</v>
      </c>
      <c r="C847" s="37" t="e">
        <v>#N/A</v>
      </c>
      <c r="D847" s="37" t="s">
        <v>93</v>
      </c>
      <c r="E847" s="33"/>
      <c r="F847" s="44">
        <f t="shared" si="52"/>
        <v>0</v>
      </c>
      <c r="G847" s="44">
        <f t="shared" si="53"/>
        <v>0</v>
      </c>
      <c r="H847" s="44">
        <f t="shared" si="54"/>
        <v>0</v>
      </c>
      <c r="I847" s="45">
        <f t="shared" si="55"/>
        <v>12119.089711443143</v>
      </c>
    </row>
    <row r="848" spans="2:9" x14ac:dyDescent="0.25">
      <c r="B848" s="42">
        <v>4269.0535997660108</v>
      </c>
      <c r="C848" s="37" t="e">
        <v>#N/A</v>
      </c>
      <c r="D848" s="37" t="s">
        <v>93</v>
      </c>
      <c r="E848" s="33"/>
      <c r="F848" s="44">
        <f t="shared" si="52"/>
        <v>0</v>
      </c>
      <c r="G848" s="44">
        <f t="shared" si="53"/>
        <v>0</v>
      </c>
      <c r="H848" s="44">
        <f t="shared" si="54"/>
        <v>0</v>
      </c>
      <c r="I848" s="45">
        <f t="shared" si="55"/>
        <v>4269.0535997660108</v>
      </c>
    </row>
    <row r="849" spans="2:9" x14ac:dyDescent="0.25">
      <c r="B849" s="42">
        <v>20398.005336335616</v>
      </c>
      <c r="C849" s="37" t="e">
        <v>#N/A</v>
      </c>
      <c r="D849" s="37" t="s">
        <v>93</v>
      </c>
      <c r="E849" s="33"/>
      <c r="F849" s="44">
        <f t="shared" si="52"/>
        <v>0</v>
      </c>
      <c r="G849" s="44">
        <f t="shared" si="53"/>
        <v>0</v>
      </c>
      <c r="H849" s="44">
        <f t="shared" si="54"/>
        <v>0</v>
      </c>
      <c r="I849" s="45">
        <f t="shared" si="55"/>
        <v>20398.005336335616</v>
      </c>
    </row>
    <row r="850" spans="2:9" x14ac:dyDescent="0.25">
      <c r="B850" s="42">
        <v>16444.364083997243</v>
      </c>
      <c r="C850" s="37" t="e">
        <v>#N/A</v>
      </c>
      <c r="D850" s="37" t="s">
        <v>93</v>
      </c>
      <c r="E850" s="33"/>
      <c r="F850" s="44">
        <f t="shared" si="52"/>
        <v>0</v>
      </c>
      <c r="G850" s="44">
        <f t="shared" si="53"/>
        <v>0</v>
      </c>
      <c r="H850" s="44">
        <f t="shared" si="54"/>
        <v>0</v>
      </c>
      <c r="I850" s="45">
        <f t="shared" si="55"/>
        <v>16444.364083997243</v>
      </c>
    </row>
    <row r="851" spans="2:9" x14ac:dyDescent="0.25">
      <c r="B851" s="42">
        <v>20397.003642672007</v>
      </c>
      <c r="C851" s="37" t="e">
        <v>#N/A</v>
      </c>
      <c r="D851" s="37" t="s">
        <v>93</v>
      </c>
      <c r="E851" s="33"/>
      <c r="F851" s="44">
        <f t="shared" si="52"/>
        <v>0</v>
      </c>
      <c r="G851" s="44">
        <f t="shared" si="53"/>
        <v>0</v>
      </c>
      <c r="H851" s="44">
        <f t="shared" si="54"/>
        <v>0</v>
      </c>
      <c r="I851" s="45">
        <f t="shared" si="55"/>
        <v>20397.003642672007</v>
      </c>
    </row>
    <row r="852" spans="2:9" x14ac:dyDescent="0.25">
      <c r="B852" s="42">
        <v>99820.353194008785</v>
      </c>
      <c r="C852" s="37" t="e">
        <v>#N/A</v>
      </c>
      <c r="D852" s="37" t="s">
        <v>93</v>
      </c>
      <c r="E852" s="33"/>
      <c r="F852" s="44">
        <f t="shared" si="52"/>
        <v>0</v>
      </c>
      <c r="G852" s="44">
        <f t="shared" si="53"/>
        <v>0</v>
      </c>
      <c r="H852" s="44">
        <f t="shared" si="54"/>
        <v>0</v>
      </c>
      <c r="I852" s="45">
        <f t="shared" si="55"/>
        <v>99820.353194008785</v>
      </c>
    </row>
    <row r="853" spans="2:9" x14ac:dyDescent="0.25">
      <c r="B853" s="42">
        <v>292870.15789496724</v>
      </c>
      <c r="C853" s="37" t="e">
        <v>#N/A</v>
      </c>
      <c r="D853" s="37" t="s">
        <v>93</v>
      </c>
      <c r="E853" s="33"/>
      <c r="F853" s="44">
        <f t="shared" si="52"/>
        <v>0</v>
      </c>
      <c r="G853" s="44">
        <f t="shared" si="53"/>
        <v>0</v>
      </c>
      <c r="H853" s="44">
        <f t="shared" si="54"/>
        <v>0</v>
      </c>
      <c r="I853" s="45">
        <f t="shared" si="55"/>
        <v>292870.15789496724</v>
      </c>
    </row>
    <row r="854" spans="2:9" x14ac:dyDescent="0.25">
      <c r="B854" s="42">
        <v>12893.76754059017</v>
      </c>
      <c r="C854" s="37" t="e">
        <v>#N/A</v>
      </c>
      <c r="D854" s="37" t="s">
        <v>93</v>
      </c>
      <c r="E854" s="33"/>
      <c r="F854" s="44">
        <f t="shared" si="52"/>
        <v>0</v>
      </c>
      <c r="G854" s="44">
        <f t="shared" si="53"/>
        <v>0</v>
      </c>
      <c r="H854" s="44">
        <f t="shared" si="54"/>
        <v>0</v>
      </c>
      <c r="I854" s="45">
        <f t="shared" si="55"/>
        <v>12893.76754059017</v>
      </c>
    </row>
    <row r="855" spans="2:9" x14ac:dyDescent="0.25">
      <c r="B855" s="42">
        <v>9301.4207769492987</v>
      </c>
      <c r="C855" s="37" t="e">
        <v>#N/A</v>
      </c>
      <c r="D855" s="37" t="s">
        <v>93</v>
      </c>
      <c r="E855" s="33"/>
      <c r="F855" s="44">
        <f t="shared" si="52"/>
        <v>0</v>
      </c>
      <c r="G855" s="44">
        <f t="shared" si="53"/>
        <v>0</v>
      </c>
      <c r="H855" s="44">
        <f t="shared" si="54"/>
        <v>0</v>
      </c>
      <c r="I855" s="45">
        <f t="shared" si="55"/>
        <v>9301.4207769492987</v>
      </c>
    </row>
    <row r="856" spans="2:9" x14ac:dyDescent="0.25">
      <c r="B856" s="42">
        <v>12267.472011546233</v>
      </c>
      <c r="C856" s="37" t="e">
        <v>#N/A</v>
      </c>
      <c r="D856" s="37" t="s">
        <v>93</v>
      </c>
      <c r="E856" s="33"/>
      <c r="F856" s="44">
        <f t="shared" si="52"/>
        <v>0</v>
      </c>
      <c r="G856" s="44">
        <f t="shared" si="53"/>
        <v>0</v>
      </c>
      <c r="H856" s="44">
        <f t="shared" si="54"/>
        <v>0</v>
      </c>
      <c r="I856" s="45">
        <f t="shared" si="55"/>
        <v>12267.472011546233</v>
      </c>
    </row>
    <row r="857" spans="2:9" x14ac:dyDescent="0.25">
      <c r="B857" s="42">
        <v>15396.158179876929</v>
      </c>
      <c r="C857" s="37" t="e">
        <v>#N/A</v>
      </c>
      <c r="D857" s="37" t="s">
        <v>93</v>
      </c>
      <c r="E857" s="33"/>
      <c r="F857" s="44">
        <f t="shared" si="52"/>
        <v>0</v>
      </c>
      <c r="G857" s="44">
        <f t="shared" si="53"/>
        <v>0</v>
      </c>
      <c r="H857" s="44">
        <f t="shared" si="54"/>
        <v>0</v>
      </c>
      <c r="I857" s="45">
        <f t="shared" si="55"/>
        <v>15396.158179876929</v>
      </c>
    </row>
    <row r="858" spans="2:9" x14ac:dyDescent="0.25">
      <c r="B858" s="42">
        <v>141561.86868503629</v>
      </c>
      <c r="C858" s="37" t="e">
        <v>#N/A</v>
      </c>
      <c r="D858" s="37" t="s">
        <v>93</v>
      </c>
      <c r="E858" s="33"/>
      <c r="F858" s="44">
        <f t="shared" si="52"/>
        <v>0</v>
      </c>
      <c r="G858" s="44">
        <f t="shared" si="53"/>
        <v>0</v>
      </c>
      <c r="H858" s="44">
        <f t="shared" si="54"/>
        <v>0</v>
      </c>
      <c r="I858" s="45">
        <f t="shared" si="55"/>
        <v>141561.86868503629</v>
      </c>
    </row>
    <row r="859" spans="2:9" x14ac:dyDescent="0.25">
      <c r="B859" s="42">
        <v>333993.92664948077</v>
      </c>
      <c r="C859" s="37" t="e">
        <v>#N/A</v>
      </c>
      <c r="D859" s="37" t="s">
        <v>93</v>
      </c>
      <c r="E859" s="33"/>
      <c r="F859" s="44">
        <f t="shared" si="52"/>
        <v>0</v>
      </c>
      <c r="G859" s="44">
        <f t="shared" si="53"/>
        <v>0</v>
      </c>
      <c r="H859" s="44">
        <f t="shared" si="54"/>
        <v>0</v>
      </c>
      <c r="I859" s="45">
        <f t="shared" si="55"/>
        <v>333993.92664948077</v>
      </c>
    </row>
    <row r="860" spans="2:9" x14ac:dyDescent="0.25">
      <c r="B860" s="42">
        <v>1233.8444108008398</v>
      </c>
      <c r="C860" s="37" t="e">
        <v>#N/A</v>
      </c>
      <c r="D860" s="37" t="s">
        <v>93</v>
      </c>
      <c r="E860" s="33"/>
      <c r="F860" s="44">
        <f t="shared" si="52"/>
        <v>0</v>
      </c>
      <c r="G860" s="44">
        <f t="shared" si="53"/>
        <v>0</v>
      </c>
      <c r="H860" s="44">
        <f t="shared" si="54"/>
        <v>0</v>
      </c>
      <c r="I860" s="45">
        <f t="shared" si="55"/>
        <v>1233.8444108008398</v>
      </c>
    </row>
    <row r="861" spans="2:9" x14ac:dyDescent="0.25">
      <c r="B861" s="42">
        <v>378687.614775942</v>
      </c>
      <c r="C861" s="37" t="e">
        <v>#N/A</v>
      </c>
      <c r="D861" s="37" t="s">
        <v>93</v>
      </c>
      <c r="E861" s="33"/>
      <c r="F861" s="44">
        <f t="shared" si="52"/>
        <v>0</v>
      </c>
      <c r="G861" s="44">
        <f t="shared" si="53"/>
        <v>0</v>
      </c>
      <c r="H861" s="44">
        <f t="shared" si="54"/>
        <v>0</v>
      </c>
      <c r="I861" s="45">
        <f t="shared" si="55"/>
        <v>378687.614775942</v>
      </c>
    </row>
    <row r="862" spans="2:9" x14ac:dyDescent="0.25">
      <c r="B862" s="42">
        <v>1426208.3846613795</v>
      </c>
      <c r="C862" s="37" t="e">
        <v>#N/A</v>
      </c>
      <c r="D862" s="37" t="s">
        <v>93</v>
      </c>
      <c r="E862" s="33"/>
      <c r="F862" s="44">
        <f t="shared" si="52"/>
        <v>0</v>
      </c>
      <c r="G862" s="44">
        <f t="shared" si="53"/>
        <v>0</v>
      </c>
      <c r="H862" s="44">
        <f t="shared" si="54"/>
        <v>0</v>
      </c>
      <c r="I862" s="45">
        <f t="shared" si="55"/>
        <v>1426208.3846613795</v>
      </c>
    </row>
    <row r="863" spans="2:9" x14ac:dyDescent="0.25">
      <c r="B863" s="42">
        <v>688771.48269334971</v>
      </c>
      <c r="C863" s="37" t="e">
        <v>#N/A</v>
      </c>
      <c r="D863" s="37" t="s">
        <v>93</v>
      </c>
      <c r="E863" s="33"/>
      <c r="F863" s="44">
        <f t="shared" si="52"/>
        <v>0</v>
      </c>
      <c r="G863" s="44">
        <f t="shared" si="53"/>
        <v>0</v>
      </c>
      <c r="H863" s="44">
        <f t="shared" si="54"/>
        <v>0</v>
      </c>
      <c r="I863" s="45">
        <f t="shared" si="55"/>
        <v>688771.48269334971</v>
      </c>
    </row>
    <row r="864" spans="2:9" x14ac:dyDescent="0.25">
      <c r="B864" s="42">
        <v>88075.150317979904</v>
      </c>
      <c r="C864" s="37" t="e">
        <v>#N/A</v>
      </c>
      <c r="D864" s="37" t="s">
        <v>93</v>
      </c>
      <c r="E864" s="33"/>
      <c r="F864" s="44">
        <f t="shared" si="52"/>
        <v>0</v>
      </c>
      <c r="G864" s="44">
        <f t="shared" si="53"/>
        <v>0</v>
      </c>
      <c r="H864" s="44">
        <f t="shared" si="54"/>
        <v>0</v>
      </c>
      <c r="I864" s="45">
        <f t="shared" si="55"/>
        <v>88075.150317979904</v>
      </c>
    </row>
    <row r="865" spans="1:9" x14ac:dyDescent="0.25">
      <c r="B865" s="42">
        <v>10814.51149957682</v>
      </c>
      <c r="C865" s="37" t="e">
        <v>#N/A</v>
      </c>
      <c r="D865" s="37" t="s">
        <v>93</v>
      </c>
      <c r="E865" s="33"/>
      <c r="F865" s="44">
        <f t="shared" si="52"/>
        <v>0</v>
      </c>
      <c r="G865" s="44">
        <f t="shared" si="53"/>
        <v>0</v>
      </c>
      <c r="H865" s="44">
        <f t="shared" si="54"/>
        <v>0</v>
      </c>
      <c r="I865" s="45">
        <f t="shared" si="55"/>
        <v>10814.51149957682</v>
      </c>
    </row>
    <row r="866" spans="1:9" x14ac:dyDescent="0.25">
      <c r="B866" s="42">
        <v>4115.892788600162</v>
      </c>
      <c r="C866" s="37" t="e">
        <v>#N/A</v>
      </c>
      <c r="D866" s="37" t="s">
        <v>93</v>
      </c>
      <c r="E866" s="33"/>
      <c r="F866" s="44">
        <f t="shared" si="52"/>
        <v>0</v>
      </c>
      <c r="G866" s="44">
        <f t="shared" si="53"/>
        <v>0</v>
      </c>
      <c r="H866" s="44">
        <f t="shared" si="54"/>
        <v>0</v>
      </c>
      <c r="I866" s="45">
        <f t="shared" si="55"/>
        <v>4115.892788600162</v>
      </c>
    </row>
    <row r="867" spans="1:9" x14ac:dyDescent="0.25">
      <c r="B867" s="42">
        <v>1958.0430592411083</v>
      </c>
      <c r="C867" s="37" t="e">
        <v>#N/A</v>
      </c>
      <c r="D867" s="37" t="s">
        <v>93</v>
      </c>
      <c r="E867" s="33"/>
      <c r="F867" s="44">
        <f t="shared" si="52"/>
        <v>0</v>
      </c>
      <c r="G867" s="44">
        <f t="shared" si="53"/>
        <v>0</v>
      </c>
      <c r="H867" s="44">
        <f t="shared" si="54"/>
        <v>0</v>
      </c>
      <c r="I867" s="45">
        <f t="shared" si="55"/>
        <v>1958.0430592411083</v>
      </c>
    </row>
    <row r="868" spans="1:9" x14ac:dyDescent="0.25">
      <c r="B868" s="42">
        <v>187213.56573385451</v>
      </c>
      <c r="C868" s="37" t="e">
        <v>#N/A</v>
      </c>
      <c r="D868" s="37" t="s">
        <v>93</v>
      </c>
      <c r="E868" s="33"/>
      <c r="F868" s="44">
        <f t="shared" si="52"/>
        <v>0</v>
      </c>
      <c r="G868" s="44">
        <f t="shared" si="53"/>
        <v>0</v>
      </c>
      <c r="H868" s="44">
        <f t="shared" si="54"/>
        <v>0</v>
      </c>
      <c r="I868" s="45">
        <f t="shared" si="55"/>
        <v>187213.56573385451</v>
      </c>
    </row>
    <row r="869" spans="1:9" x14ac:dyDescent="0.25">
      <c r="B869" s="42">
        <v>25479.610316791826</v>
      </c>
      <c r="C869" s="37" t="e">
        <v>#N/A</v>
      </c>
      <c r="D869" s="37" t="s">
        <v>93</v>
      </c>
      <c r="E869" s="33"/>
      <c r="F869" s="44">
        <f t="shared" si="52"/>
        <v>0</v>
      </c>
      <c r="G869" s="44">
        <f t="shared" si="53"/>
        <v>0</v>
      </c>
      <c r="H869" s="44">
        <f t="shared" si="54"/>
        <v>0</v>
      </c>
      <c r="I869" s="45">
        <f t="shared" si="55"/>
        <v>25479.610316791826</v>
      </c>
    </row>
    <row r="870" spans="1:9" x14ac:dyDescent="0.25">
      <c r="B870" s="42">
        <v>6102582.7205910385</v>
      </c>
      <c r="C870" s="37">
        <v>240</v>
      </c>
      <c r="D870" s="37" t="s">
        <v>93</v>
      </c>
      <c r="E870" s="33"/>
      <c r="F870" s="44">
        <f t="shared" si="52"/>
        <v>6102582.7205910385</v>
      </c>
      <c r="G870" s="44">
        <f t="shared" si="53"/>
        <v>0</v>
      </c>
      <c r="H870" s="44">
        <f t="shared" si="54"/>
        <v>0</v>
      </c>
      <c r="I870" s="45">
        <f t="shared" si="55"/>
        <v>0</v>
      </c>
    </row>
    <row r="871" spans="1:9" x14ac:dyDescent="0.25">
      <c r="B871" s="42">
        <v>6105823.5506699299</v>
      </c>
      <c r="C871" s="37">
        <v>240</v>
      </c>
      <c r="D871" s="37" t="s">
        <v>93</v>
      </c>
      <c r="E871" s="33"/>
      <c r="F871" s="44">
        <f t="shared" si="52"/>
        <v>6105823.5506699299</v>
      </c>
      <c r="G871" s="44">
        <f t="shared" si="53"/>
        <v>0</v>
      </c>
      <c r="H871" s="44">
        <f t="shared" si="54"/>
        <v>0</v>
      </c>
      <c r="I871" s="45">
        <f t="shared" si="55"/>
        <v>0</v>
      </c>
    </row>
    <row r="872" spans="1:9" x14ac:dyDescent="0.25">
      <c r="B872" s="42">
        <v>6361863.5742820753</v>
      </c>
      <c r="C872" s="37">
        <v>240</v>
      </c>
      <c r="D872" s="37" t="s">
        <v>93</v>
      </c>
      <c r="E872" s="33"/>
      <c r="F872" s="44">
        <f t="shared" si="52"/>
        <v>6361863.5742820753</v>
      </c>
      <c r="G872" s="44">
        <f t="shared" si="53"/>
        <v>0</v>
      </c>
      <c r="H872" s="44">
        <f t="shared" si="54"/>
        <v>0</v>
      </c>
      <c r="I872" s="45">
        <f t="shared" si="55"/>
        <v>0</v>
      </c>
    </row>
    <row r="873" spans="1:9" x14ac:dyDescent="0.25">
      <c r="B873" s="42">
        <v>6100163.3496865742</v>
      </c>
      <c r="C873" s="37">
        <v>240</v>
      </c>
      <c r="D873" s="37" t="s">
        <v>93</v>
      </c>
      <c r="E873" s="33"/>
      <c r="F873" s="44">
        <f t="shared" si="52"/>
        <v>6100163.3496865742</v>
      </c>
      <c r="G873" s="44">
        <f t="shared" si="53"/>
        <v>0</v>
      </c>
      <c r="H873" s="44">
        <f t="shared" si="54"/>
        <v>0</v>
      </c>
      <c r="I873" s="45">
        <f t="shared" si="55"/>
        <v>0</v>
      </c>
    </row>
    <row r="874" spans="1:9" x14ac:dyDescent="0.25">
      <c r="B874" s="42">
        <v>678348.45506441221</v>
      </c>
      <c r="C874" s="37" t="e">
        <v>#N/A</v>
      </c>
      <c r="D874" s="37" t="s">
        <v>93</v>
      </c>
      <c r="E874" s="33"/>
      <c r="F874" s="44">
        <f t="shared" si="52"/>
        <v>0</v>
      </c>
      <c r="G874" s="44">
        <f t="shared" si="53"/>
        <v>0</v>
      </c>
      <c r="H874" s="44">
        <f t="shared" si="54"/>
        <v>0</v>
      </c>
      <c r="I874" s="45">
        <f t="shared" si="55"/>
        <v>678348.45506441221</v>
      </c>
    </row>
    <row r="875" spans="1:9" x14ac:dyDescent="0.25">
      <c r="B875" s="42">
        <v>55179.003007131672</v>
      </c>
      <c r="C875" s="37" t="e">
        <v>#N/A</v>
      </c>
      <c r="D875" s="37" t="s">
        <v>93</v>
      </c>
      <c r="E875" s="33"/>
      <c r="F875" s="44">
        <f t="shared" si="52"/>
        <v>0</v>
      </c>
      <c r="G875" s="44">
        <f t="shared" si="53"/>
        <v>0</v>
      </c>
      <c r="H875" s="44">
        <f t="shared" si="54"/>
        <v>0</v>
      </c>
      <c r="I875" s="45">
        <f t="shared" si="55"/>
        <v>55179.003007131672</v>
      </c>
    </row>
    <row r="876" spans="1:9" x14ac:dyDescent="0.25">
      <c r="A876" s="33"/>
      <c r="B876" s="33"/>
      <c r="C876" s="33"/>
      <c r="D876" s="33"/>
      <c r="E876" s="33"/>
    </row>
    <row r="877" spans="1:9" hidden="1" x14ac:dyDescent="0.25">
      <c r="A877" s="33"/>
      <c r="B877" s="33"/>
      <c r="C877" s="33"/>
      <c r="D877" s="33"/>
      <c r="E877" s="33"/>
    </row>
    <row r="878" spans="1:9" hidden="1" x14ac:dyDescent="0.25">
      <c r="A878" s="33"/>
      <c r="B878" s="33"/>
      <c r="C878" s="33"/>
      <c r="D878" s="33"/>
      <c r="E878" s="33"/>
    </row>
    <row r="879" spans="1:9" hidden="1" x14ac:dyDescent="0.25">
      <c r="A879" s="33"/>
      <c r="B879" s="33"/>
      <c r="C879" s="33"/>
      <c r="D879" s="33"/>
      <c r="E879" s="33"/>
    </row>
    <row r="880" spans="1:9" hidden="1" x14ac:dyDescent="0.25">
      <c r="A880" s="33"/>
      <c r="B880" s="33"/>
      <c r="C880" s="33"/>
      <c r="D880" s="33"/>
      <c r="E880" s="33"/>
    </row>
    <row r="881" spans="1:5" hidden="1" x14ac:dyDescent="0.25">
      <c r="A881" s="33"/>
      <c r="B881" s="47"/>
      <c r="C881" s="33"/>
      <c r="D881" s="33"/>
      <c r="E881" s="33"/>
    </row>
    <row r="882" spans="1:5" hidden="1" x14ac:dyDescent="0.25">
      <c r="A882" s="33"/>
      <c r="B882" s="47"/>
      <c r="C882" s="33"/>
      <c r="D882" s="33"/>
      <c r="E882" s="33"/>
    </row>
    <row r="883" spans="1:5" hidden="1" x14ac:dyDescent="0.25">
      <c r="A883" s="33"/>
      <c r="B883" s="47"/>
      <c r="C883" s="33"/>
      <c r="D883" s="33"/>
      <c r="E883" s="33"/>
    </row>
    <row r="884" spans="1:5" hidden="1" x14ac:dyDescent="0.25">
      <c r="A884" s="33"/>
      <c r="B884" s="47"/>
      <c r="C884" s="33"/>
      <c r="D884" s="33"/>
      <c r="E884" s="33"/>
    </row>
    <row r="885" spans="1:5" hidden="1" x14ac:dyDescent="0.25">
      <c r="A885" s="33"/>
      <c r="B885" s="47"/>
      <c r="C885" s="33"/>
      <c r="D885" s="33"/>
      <c r="E885" s="33"/>
    </row>
    <row r="886" spans="1:5" hidden="1" x14ac:dyDescent="0.25">
      <c r="A886" s="33"/>
      <c r="B886" s="47"/>
      <c r="C886" s="33"/>
      <c r="D886" s="33"/>
      <c r="E886" s="33"/>
    </row>
    <row r="887" spans="1:5" hidden="1" x14ac:dyDescent="0.25">
      <c r="A887" s="33"/>
      <c r="B887" s="47"/>
      <c r="C887" s="33"/>
      <c r="D887" s="33"/>
      <c r="E887" s="33"/>
    </row>
    <row r="888" spans="1:5" hidden="1" x14ac:dyDescent="0.25">
      <c r="A888" s="33"/>
      <c r="B888" s="47"/>
      <c r="C888" s="33"/>
      <c r="D888" s="33"/>
      <c r="E888" s="33"/>
    </row>
    <row r="889" spans="1:5" hidden="1" x14ac:dyDescent="0.25">
      <c r="A889" s="33"/>
      <c r="B889" s="47"/>
      <c r="C889" s="33"/>
      <c r="D889" s="33"/>
      <c r="E889" s="33"/>
    </row>
    <row r="890" spans="1:5" hidden="1" x14ac:dyDescent="0.25">
      <c r="A890" s="33"/>
      <c r="B890" s="47"/>
      <c r="C890" s="33"/>
      <c r="D890" s="33"/>
      <c r="E890" s="33"/>
    </row>
    <row r="891" spans="1:5" hidden="1" x14ac:dyDescent="0.25">
      <c r="A891" s="33"/>
      <c r="B891" s="47"/>
      <c r="C891" s="33"/>
      <c r="D891" s="33"/>
      <c r="E891" s="33"/>
    </row>
    <row r="892" spans="1:5" hidden="1" x14ac:dyDescent="0.25">
      <c r="A892" s="33"/>
      <c r="B892" s="47"/>
      <c r="C892" s="33"/>
      <c r="D892" s="33"/>
      <c r="E892" s="33"/>
    </row>
    <row r="893" spans="1:5" hidden="1" x14ac:dyDescent="0.25">
      <c r="A893" s="33"/>
      <c r="B893" s="47"/>
      <c r="C893" s="33"/>
      <c r="D893" s="33"/>
      <c r="E893" s="33"/>
    </row>
    <row r="894" spans="1:5" hidden="1" x14ac:dyDescent="0.25">
      <c r="A894" s="33"/>
      <c r="B894" s="47"/>
      <c r="C894" s="33"/>
      <c r="D894" s="33"/>
      <c r="E894" s="33"/>
    </row>
    <row r="895" spans="1:5" hidden="1" x14ac:dyDescent="0.25">
      <c r="A895" s="33"/>
      <c r="B895" s="47"/>
      <c r="C895" s="33"/>
      <c r="D895" s="33"/>
      <c r="E895" s="33"/>
    </row>
    <row r="896" spans="1:5" hidden="1" x14ac:dyDescent="0.25">
      <c r="A896" s="33"/>
      <c r="B896" s="47"/>
      <c r="C896" s="33"/>
      <c r="D896" s="33"/>
      <c r="E896" s="33"/>
    </row>
    <row r="897" spans="1:5" hidden="1" x14ac:dyDescent="0.25">
      <c r="A897" s="33"/>
      <c r="B897" s="47"/>
      <c r="C897" s="33"/>
      <c r="D897" s="33"/>
      <c r="E897" s="33"/>
    </row>
    <row r="898" spans="1:5" hidden="1" x14ac:dyDescent="0.25">
      <c r="A898" s="33"/>
      <c r="B898" s="47"/>
      <c r="C898" s="33"/>
      <c r="D898" s="33"/>
      <c r="E898" s="33"/>
    </row>
    <row r="899" spans="1:5" hidden="1" x14ac:dyDescent="0.25">
      <c r="A899" s="33"/>
      <c r="B899" s="47"/>
      <c r="C899" s="33"/>
      <c r="D899" s="33"/>
      <c r="E899" s="33"/>
    </row>
    <row r="900" spans="1:5" hidden="1" x14ac:dyDescent="0.25">
      <c r="A900" s="33"/>
      <c r="B900" s="47"/>
      <c r="C900" s="33"/>
      <c r="D900" s="33"/>
      <c r="E900" s="33"/>
    </row>
    <row r="901" spans="1:5" hidden="1" x14ac:dyDescent="0.25">
      <c r="A901" s="33"/>
      <c r="B901" s="47"/>
      <c r="C901" s="33"/>
      <c r="D901" s="33"/>
      <c r="E901" s="33"/>
    </row>
    <row r="902" spans="1:5" hidden="1" x14ac:dyDescent="0.25">
      <c r="A902" s="33"/>
      <c r="B902" s="47"/>
      <c r="C902" s="33"/>
      <c r="D902" s="33"/>
      <c r="E902" s="33"/>
    </row>
    <row r="903" spans="1:5" hidden="1" x14ac:dyDescent="0.25">
      <c r="A903" s="33"/>
      <c r="B903" s="47"/>
      <c r="C903" s="33"/>
      <c r="D903" s="33"/>
      <c r="E903" s="33"/>
    </row>
    <row r="904" spans="1:5" hidden="1" x14ac:dyDescent="0.25">
      <c r="A904" s="33"/>
      <c r="B904" s="47"/>
      <c r="C904" s="33"/>
      <c r="D904" s="33"/>
      <c r="E904" s="33"/>
    </row>
    <row r="905" spans="1:5" hidden="1" x14ac:dyDescent="0.25">
      <c r="A905" s="33"/>
      <c r="B905" s="47"/>
      <c r="C905" s="33"/>
      <c r="D905" s="33"/>
      <c r="E905" s="33"/>
    </row>
    <row r="906" spans="1:5" hidden="1" x14ac:dyDescent="0.25">
      <c r="A906" s="33"/>
      <c r="B906" s="47"/>
      <c r="C906" s="33"/>
      <c r="D906" s="33"/>
      <c r="E906" s="33"/>
    </row>
    <row r="907" spans="1:5" hidden="1" x14ac:dyDescent="0.25">
      <c r="A907" s="33"/>
      <c r="B907" s="47"/>
      <c r="C907" s="33"/>
      <c r="D907" s="33"/>
      <c r="E907" s="33"/>
    </row>
    <row r="908" spans="1:5" hidden="1" x14ac:dyDescent="0.25">
      <c r="A908" s="33"/>
      <c r="B908" s="47"/>
      <c r="C908" s="33"/>
      <c r="D908" s="33"/>
      <c r="E908" s="33"/>
    </row>
    <row r="909" spans="1:5" hidden="1" x14ac:dyDescent="0.25">
      <c r="A909" s="33"/>
      <c r="B909" s="47"/>
      <c r="C909" s="33"/>
      <c r="D909" s="33"/>
      <c r="E909" s="33"/>
    </row>
    <row r="910" spans="1:5" hidden="1" x14ac:dyDescent="0.25">
      <c r="A910" s="33"/>
      <c r="B910" s="47"/>
      <c r="C910" s="33"/>
      <c r="D910" s="33"/>
      <c r="E910" s="33"/>
    </row>
    <row r="911" spans="1:5" hidden="1" x14ac:dyDescent="0.25">
      <c r="A911" s="33"/>
      <c r="B911" s="47"/>
      <c r="C911" s="33"/>
      <c r="D911" s="33"/>
      <c r="E911" s="33"/>
    </row>
    <row r="912" spans="1:5" hidden="1" x14ac:dyDescent="0.25">
      <c r="A912" s="33"/>
      <c r="B912" s="47"/>
      <c r="C912" s="33"/>
      <c r="D912" s="33"/>
      <c r="E912" s="33"/>
    </row>
    <row r="913" spans="1:5" hidden="1" x14ac:dyDescent="0.25">
      <c r="A913" s="33"/>
      <c r="B913" s="47"/>
      <c r="C913" s="33"/>
      <c r="D913" s="33"/>
      <c r="E913" s="33"/>
    </row>
    <row r="914" spans="1:5" hidden="1" x14ac:dyDescent="0.25">
      <c r="A914" s="33"/>
      <c r="B914" s="47"/>
      <c r="C914" s="33"/>
      <c r="D914" s="33"/>
      <c r="E914" s="33"/>
    </row>
    <row r="915" spans="1:5" hidden="1" x14ac:dyDescent="0.25">
      <c r="A915" s="33"/>
      <c r="B915" s="47"/>
      <c r="C915" s="33"/>
      <c r="D915" s="33"/>
      <c r="E915" s="33"/>
    </row>
    <row r="916" spans="1:5" hidden="1" x14ac:dyDescent="0.25">
      <c r="A916" s="33"/>
      <c r="B916" s="47"/>
      <c r="C916" s="33"/>
      <c r="D916" s="33"/>
      <c r="E916" s="33"/>
    </row>
    <row r="917" spans="1:5" hidden="1" x14ac:dyDescent="0.25">
      <c r="A917" s="33"/>
      <c r="B917" s="47"/>
      <c r="C917" s="33"/>
      <c r="D917" s="33"/>
      <c r="E917" s="33"/>
    </row>
    <row r="918" spans="1:5" hidden="1" x14ac:dyDescent="0.25">
      <c r="A918" s="33"/>
      <c r="B918" s="47"/>
      <c r="C918" s="33"/>
      <c r="D918" s="33"/>
      <c r="E918" s="33"/>
    </row>
    <row r="919" spans="1:5" hidden="1" x14ac:dyDescent="0.25">
      <c r="A919" s="33"/>
      <c r="B919" s="47"/>
      <c r="C919" s="33"/>
      <c r="D919" s="33"/>
      <c r="E919" s="33"/>
    </row>
    <row r="920" spans="1:5" hidden="1" x14ac:dyDescent="0.25">
      <c r="A920" s="33"/>
      <c r="B920" s="47"/>
      <c r="C920" s="33"/>
      <c r="D920" s="33"/>
      <c r="E920" s="33"/>
    </row>
    <row r="921" spans="1:5" hidden="1" x14ac:dyDescent="0.25">
      <c r="A921" s="33"/>
      <c r="B921" s="47"/>
      <c r="C921" s="33"/>
      <c r="D921" s="33"/>
      <c r="E921" s="33"/>
    </row>
    <row r="922" spans="1:5" hidden="1" x14ac:dyDescent="0.25">
      <c r="A922" s="33"/>
      <c r="B922" s="47"/>
      <c r="C922" s="33"/>
      <c r="D922" s="33"/>
      <c r="E922" s="33"/>
    </row>
    <row r="923" spans="1:5" hidden="1" x14ac:dyDescent="0.25">
      <c r="A923" s="33"/>
      <c r="B923" s="47"/>
      <c r="C923" s="33"/>
      <c r="D923" s="33"/>
      <c r="E923" s="33"/>
    </row>
    <row r="924" spans="1:5" hidden="1" x14ac:dyDescent="0.25">
      <c r="A924" s="33"/>
      <c r="B924" s="47"/>
      <c r="C924" s="33"/>
      <c r="D924" s="33"/>
      <c r="E924" s="33"/>
    </row>
    <row r="925" spans="1:5" hidden="1" x14ac:dyDescent="0.25">
      <c r="A925" s="33"/>
      <c r="B925" s="47"/>
      <c r="C925" s="33"/>
      <c r="D925" s="33"/>
      <c r="E925" s="33"/>
    </row>
    <row r="926" spans="1:5" hidden="1" x14ac:dyDescent="0.25">
      <c r="A926" s="33"/>
      <c r="B926" s="47"/>
      <c r="C926" s="33"/>
      <c r="D926" s="33"/>
      <c r="E926" s="33"/>
    </row>
    <row r="927" spans="1:5" hidden="1" x14ac:dyDescent="0.25">
      <c r="A927" s="33"/>
      <c r="B927" s="47"/>
      <c r="C927" s="33"/>
      <c r="D927" s="33"/>
      <c r="E927" s="33"/>
    </row>
    <row r="928" spans="1:5" hidden="1" x14ac:dyDescent="0.25">
      <c r="A928" s="33"/>
      <c r="B928" s="47"/>
      <c r="C928" s="33"/>
      <c r="D928" s="33"/>
      <c r="E928" s="33"/>
    </row>
    <row r="929" spans="1:5" hidden="1" x14ac:dyDescent="0.25">
      <c r="A929" s="33"/>
      <c r="B929" s="47"/>
      <c r="C929" s="33"/>
      <c r="D929" s="33"/>
      <c r="E929" s="33"/>
    </row>
    <row r="930" spans="1:5" hidden="1" x14ac:dyDescent="0.25">
      <c r="A930" s="33"/>
      <c r="B930" s="47"/>
      <c r="C930" s="33"/>
      <c r="D930" s="33"/>
      <c r="E930" s="33"/>
    </row>
    <row r="931" spans="1:5" hidden="1" x14ac:dyDescent="0.25">
      <c r="A931" s="33"/>
      <c r="B931" s="47"/>
      <c r="C931" s="33"/>
      <c r="D931" s="33"/>
      <c r="E931" s="33"/>
    </row>
    <row r="932" spans="1:5" hidden="1" x14ac:dyDescent="0.25">
      <c r="A932" s="33"/>
      <c r="B932" s="47"/>
      <c r="C932" s="33"/>
      <c r="D932" s="33"/>
      <c r="E932" s="33"/>
    </row>
    <row r="933" spans="1:5" hidden="1" x14ac:dyDescent="0.25">
      <c r="A933" s="33"/>
      <c r="B933" s="47"/>
      <c r="C933" s="33"/>
      <c r="D933" s="33"/>
      <c r="E933" s="33"/>
    </row>
    <row r="934" spans="1:5" hidden="1" x14ac:dyDescent="0.25">
      <c r="A934" s="33"/>
      <c r="B934" s="47"/>
      <c r="C934" s="33"/>
      <c r="D934" s="33"/>
      <c r="E934" s="33"/>
    </row>
    <row r="935" spans="1:5" hidden="1" x14ac:dyDescent="0.25">
      <c r="A935" s="33"/>
      <c r="B935" s="47"/>
      <c r="C935" s="33"/>
      <c r="D935" s="33"/>
      <c r="E935" s="33"/>
    </row>
    <row r="936" spans="1:5" hidden="1" x14ac:dyDescent="0.25">
      <c r="A936" s="33"/>
      <c r="B936" s="47"/>
      <c r="C936" s="33"/>
      <c r="D936" s="33"/>
      <c r="E936" s="33"/>
    </row>
    <row r="937" spans="1:5" hidden="1" x14ac:dyDescent="0.25">
      <c r="A937" s="33"/>
      <c r="B937" s="47"/>
      <c r="C937" s="33"/>
      <c r="D937" s="33"/>
      <c r="E937" s="33"/>
    </row>
    <row r="938" spans="1:5" hidden="1" x14ac:dyDescent="0.25">
      <c r="A938" s="33"/>
      <c r="B938" s="47"/>
      <c r="C938" s="33"/>
      <c r="D938" s="33"/>
      <c r="E938" s="33"/>
    </row>
    <row r="939" spans="1:5" hidden="1" x14ac:dyDescent="0.25">
      <c r="A939" s="33"/>
      <c r="B939" s="47"/>
      <c r="C939" s="33"/>
      <c r="D939" s="33"/>
      <c r="E939" s="33"/>
    </row>
    <row r="940" spans="1:5" hidden="1" x14ac:dyDescent="0.25">
      <c r="A940" s="33"/>
      <c r="B940" s="47"/>
      <c r="C940" s="33"/>
      <c r="D940" s="33"/>
      <c r="E940" s="33"/>
    </row>
    <row r="941" spans="1:5" hidden="1" x14ac:dyDescent="0.25">
      <c r="A941" s="33"/>
      <c r="B941" s="47"/>
      <c r="C941" s="33"/>
      <c r="D941" s="33"/>
      <c r="E941" s="33"/>
    </row>
    <row r="942" spans="1:5" hidden="1" x14ac:dyDescent="0.25">
      <c r="A942" s="33"/>
      <c r="B942" s="47"/>
      <c r="C942" s="33"/>
      <c r="D942" s="33"/>
      <c r="E942" s="33"/>
    </row>
    <row r="943" spans="1:5" hidden="1" x14ac:dyDescent="0.25">
      <c r="A943" s="33"/>
      <c r="B943" s="47"/>
      <c r="C943" s="33"/>
      <c r="D943" s="33"/>
      <c r="E943" s="33"/>
    </row>
    <row r="944" spans="1:5" hidden="1" x14ac:dyDescent="0.25">
      <c r="A944" s="33"/>
      <c r="B944" s="47"/>
      <c r="C944" s="33"/>
      <c r="D944" s="33"/>
      <c r="E944" s="33"/>
    </row>
    <row r="945" spans="1:5" hidden="1" x14ac:dyDescent="0.25">
      <c r="A945" s="33"/>
      <c r="B945" s="47"/>
      <c r="C945" s="33"/>
      <c r="D945" s="33"/>
      <c r="E945" s="33"/>
    </row>
    <row r="946" spans="1:5" hidden="1" x14ac:dyDescent="0.25">
      <c r="A946" s="33"/>
      <c r="B946" s="47"/>
      <c r="C946" s="33"/>
      <c r="D946" s="33"/>
      <c r="E946" s="33"/>
    </row>
    <row r="947" spans="1:5" hidden="1" x14ac:dyDescent="0.25">
      <c r="A947" s="33"/>
      <c r="B947" s="47"/>
      <c r="C947" s="33"/>
      <c r="D947" s="33"/>
      <c r="E947" s="33"/>
    </row>
    <row r="948" spans="1:5" hidden="1" x14ac:dyDescent="0.25">
      <c r="A948" s="33"/>
      <c r="B948" s="47"/>
      <c r="C948" s="33"/>
      <c r="D948" s="33"/>
      <c r="E948" s="33"/>
    </row>
    <row r="949" spans="1:5" hidden="1" x14ac:dyDescent="0.25">
      <c r="A949" s="33"/>
      <c r="B949" s="47"/>
      <c r="C949" s="33"/>
      <c r="D949" s="33"/>
      <c r="E949" s="33"/>
    </row>
    <row r="950" spans="1:5" hidden="1" x14ac:dyDescent="0.25">
      <c r="A950" s="33"/>
      <c r="B950" s="47"/>
      <c r="C950" s="33"/>
      <c r="D950" s="33"/>
      <c r="E950" s="33"/>
    </row>
    <row r="951" spans="1:5" hidden="1" x14ac:dyDescent="0.25">
      <c r="A951" s="33"/>
      <c r="B951" s="47"/>
      <c r="C951" s="33"/>
      <c r="D951" s="33"/>
      <c r="E951" s="33"/>
    </row>
    <row r="952" spans="1:5" hidden="1" x14ac:dyDescent="0.25">
      <c r="A952" s="33"/>
      <c r="B952" s="47"/>
      <c r="C952" s="33"/>
      <c r="D952" s="33"/>
      <c r="E952" s="33"/>
    </row>
    <row r="953" spans="1:5" hidden="1" x14ac:dyDescent="0.25">
      <c r="A953" s="33"/>
      <c r="B953" s="47"/>
      <c r="C953" s="33"/>
      <c r="D953" s="33"/>
      <c r="E953" s="33"/>
    </row>
    <row r="954" spans="1:5" hidden="1" x14ac:dyDescent="0.25">
      <c r="A954" s="33"/>
      <c r="B954" s="47"/>
      <c r="C954" s="33"/>
      <c r="D954" s="33"/>
      <c r="E954" s="33"/>
    </row>
    <row r="955" spans="1:5" hidden="1" x14ac:dyDescent="0.25">
      <c r="A955" s="33"/>
      <c r="B955" s="47"/>
      <c r="C955" s="33"/>
      <c r="D955" s="33"/>
      <c r="E955" s="33"/>
    </row>
    <row r="956" spans="1:5" hidden="1" x14ac:dyDescent="0.25">
      <c r="A956" s="33"/>
      <c r="B956" s="47"/>
      <c r="C956" s="33"/>
      <c r="D956" s="33"/>
      <c r="E956" s="33"/>
    </row>
    <row r="957" spans="1:5" hidden="1" x14ac:dyDescent="0.25">
      <c r="A957" s="33"/>
      <c r="B957" s="47"/>
      <c r="C957" s="33"/>
      <c r="D957" s="33"/>
      <c r="E957" s="33"/>
    </row>
    <row r="958" spans="1:5" hidden="1" x14ac:dyDescent="0.25">
      <c r="A958" s="33"/>
      <c r="B958" s="47"/>
      <c r="C958" s="33"/>
      <c r="D958" s="33"/>
      <c r="E958" s="33"/>
    </row>
    <row r="959" spans="1:5" hidden="1" x14ac:dyDescent="0.25">
      <c r="A959" s="33"/>
      <c r="B959" s="47"/>
      <c r="C959" s="33"/>
      <c r="D959" s="33"/>
      <c r="E959" s="33"/>
    </row>
    <row r="960" spans="1:5" hidden="1" x14ac:dyDescent="0.25">
      <c r="A960" s="33"/>
      <c r="B960" s="47"/>
      <c r="C960" s="33"/>
      <c r="D960" s="33"/>
      <c r="E960" s="33"/>
    </row>
    <row r="961" spans="1:5" hidden="1" x14ac:dyDescent="0.25">
      <c r="A961" s="33"/>
      <c r="B961" s="47"/>
      <c r="C961" s="33"/>
      <c r="D961" s="33"/>
      <c r="E961" s="33"/>
    </row>
    <row r="962" spans="1:5" hidden="1" x14ac:dyDescent="0.25">
      <c r="A962" s="33"/>
      <c r="B962" s="47"/>
      <c r="C962" s="33"/>
      <c r="D962" s="33"/>
      <c r="E962" s="33"/>
    </row>
    <row r="963" spans="1:5" hidden="1" x14ac:dyDescent="0.25">
      <c r="A963" s="33"/>
      <c r="B963" s="47"/>
      <c r="C963" s="33"/>
      <c r="D963" s="33"/>
      <c r="E963" s="33"/>
    </row>
    <row r="964" spans="1:5" hidden="1" x14ac:dyDescent="0.25">
      <c r="A964" s="33"/>
      <c r="B964" s="47"/>
      <c r="C964" s="33"/>
      <c r="D964" s="33"/>
      <c r="E964" s="33"/>
    </row>
    <row r="965" spans="1:5" hidden="1" x14ac:dyDescent="0.25">
      <c r="A965" s="33"/>
      <c r="B965" s="47"/>
      <c r="C965" s="33"/>
      <c r="D965" s="33"/>
      <c r="E965" s="33"/>
    </row>
    <row r="966" spans="1:5" hidden="1" x14ac:dyDescent="0.25">
      <c r="A966" s="33"/>
      <c r="B966" s="47"/>
      <c r="C966" s="33"/>
      <c r="D966" s="33"/>
      <c r="E966" s="33"/>
    </row>
    <row r="967" spans="1:5" hidden="1" x14ac:dyDescent="0.25">
      <c r="A967" s="33"/>
      <c r="B967" s="47"/>
      <c r="C967" s="33"/>
      <c r="D967" s="33"/>
      <c r="E967" s="33"/>
    </row>
    <row r="968" spans="1:5" hidden="1" x14ac:dyDescent="0.25">
      <c r="A968" s="33"/>
      <c r="B968" s="47"/>
      <c r="C968" s="33"/>
      <c r="D968" s="33"/>
      <c r="E968" s="33"/>
    </row>
    <row r="969" spans="1:5" hidden="1" x14ac:dyDescent="0.25">
      <c r="A969" s="33"/>
      <c r="B969" s="47"/>
      <c r="C969" s="33"/>
      <c r="D969" s="33"/>
      <c r="E969" s="33"/>
    </row>
    <row r="970" spans="1:5" hidden="1" x14ac:dyDescent="0.25">
      <c r="A970" s="33"/>
      <c r="B970" s="47"/>
      <c r="C970" s="33"/>
      <c r="D970" s="33"/>
      <c r="E970" s="33"/>
    </row>
    <row r="971" spans="1:5" hidden="1" x14ac:dyDescent="0.25">
      <c r="A971" s="33"/>
      <c r="B971" s="47"/>
      <c r="C971" s="33"/>
      <c r="D971" s="33"/>
      <c r="E971" s="33"/>
    </row>
    <row r="972" spans="1:5" hidden="1" x14ac:dyDescent="0.25">
      <c r="A972" s="33"/>
      <c r="B972" s="47"/>
      <c r="C972" s="33"/>
      <c r="D972" s="33"/>
      <c r="E972" s="33"/>
    </row>
    <row r="973" spans="1:5" hidden="1" x14ac:dyDescent="0.25">
      <c r="A973" s="33"/>
      <c r="B973" s="47"/>
      <c r="C973" s="33"/>
      <c r="D973" s="33"/>
      <c r="E973" s="33"/>
    </row>
    <row r="974" spans="1:5" hidden="1" x14ac:dyDescent="0.25">
      <c r="A974" s="33"/>
      <c r="B974" s="47"/>
      <c r="C974" s="33"/>
      <c r="D974" s="33"/>
      <c r="E974" s="33"/>
    </row>
    <row r="975" spans="1:5" hidden="1" x14ac:dyDescent="0.25">
      <c r="A975" s="33"/>
      <c r="B975" s="47"/>
      <c r="C975" s="33"/>
      <c r="D975" s="33"/>
      <c r="E975" s="33"/>
    </row>
    <row r="976" spans="1:5" hidden="1" x14ac:dyDescent="0.25">
      <c r="A976" s="33"/>
      <c r="B976" s="47"/>
      <c r="C976" s="33"/>
      <c r="D976" s="33"/>
      <c r="E976" s="33"/>
    </row>
    <row r="977" spans="1:5" hidden="1" x14ac:dyDescent="0.25">
      <c r="A977" s="33"/>
      <c r="B977" s="47"/>
      <c r="C977" s="33"/>
      <c r="D977" s="33"/>
      <c r="E977" s="33"/>
    </row>
    <row r="978" spans="1:5" hidden="1" x14ac:dyDescent="0.25">
      <c r="A978" s="33"/>
      <c r="B978" s="47"/>
      <c r="C978" s="33"/>
      <c r="D978" s="33"/>
      <c r="E978" s="33"/>
    </row>
    <row r="979" spans="1:5" hidden="1" x14ac:dyDescent="0.25">
      <c r="A979" s="33"/>
      <c r="B979" s="47"/>
      <c r="C979" s="33"/>
      <c r="D979" s="33"/>
      <c r="E979" s="33"/>
    </row>
    <row r="980" spans="1:5" hidden="1" x14ac:dyDescent="0.25">
      <c r="A980" s="33"/>
      <c r="B980" s="47"/>
      <c r="C980" s="33"/>
      <c r="D980" s="33"/>
      <c r="E980" s="33"/>
    </row>
    <row r="981" spans="1:5" hidden="1" x14ac:dyDescent="0.25">
      <c r="A981" s="33"/>
      <c r="B981" s="47"/>
      <c r="C981" s="33"/>
      <c r="D981" s="33"/>
      <c r="E981" s="33"/>
    </row>
    <row r="982" spans="1:5" hidden="1" x14ac:dyDescent="0.25">
      <c r="A982" s="33"/>
      <c r="B982" s="47"/>
      <c r="C982" s="33"/>
      <c r="D982" s="33"/>
      <c r="E982" s="33"/>
    </row>
    <row r="983" spans="1:5" hidden="1" x14ac:dyDescent="0.25">
      <c r="A983" s="33"/>
      <c r="B983" s="47"/>
      <c r="C983" s="33"/>
      <c r="D983" s="33"/>
      <c r="E983" s="33"/>
    </row>
    <row r="984" spans="1:5" hidden="1" x14ac:dyDescent="0.25">
      <c r="A984" s="33"/>
      <c r="B984" s="47"/>
      <c r="C984" s="33"/>
      <c r="D984" s="33"/>
      <c r="E984" s="33"/>
    </row>
    <row r="985" spans="1:5" hidden="1" x14ac:dyDescent="0.25">
      <c r="A985" s="33"/>
      <c r="B985" s="47"/>
      <c r="C985" s="33"/>
      <c r="D985" s="33"/>
      <c r="E985" s="33"/>
    </row>
    <row r="986" spans="1:5" hidden="1" x14ac:dyDescent="0.25">
      <c r="A986" s="33"/>
      <c r="B986" s="47"/>
      <c r="C986" s="33"/>
      <c r="D986" s="33"/>
      <c r="E986" s="33"/>
    </row>
    <row r="987" spans="1:5" hidden="1" x14ac:dyDescent="0.25">
      <c r="A987" s="33"/>
      <c r="B987" s="47"/>
      <c r="C987" s="33"/>
      <c r="D987" s="33"/>
      <c r="E987" s="33"/>
    </row>
    <row r="988" spans="1:5" hidden="1" x14ac:dyDescent="0.25">
      <c r="A988" s="33"/>
      <c r="B988" s="47"/>
      <c r="C988" s="33"/>
      <c r="D988" s="33"/>
      <c r="E988" s="33"/>
    </row>
    <row r="989" spans="1:5" hidden="1" x14ac:dyDescent="0.25">
      <c r="A989" s="33"/>
      <c r="B989" s="47"/>
      <c r="C989" s="33"/>
      <c r="D989" s="33"/>
      <c r="E989" s="33"/>
    </row>
    <row r="990" spans="1:5" hidden="1" x14ac:dyDescent="0.25">
      <c r="A990" s="33"/>
      <c r="B990" s="47"/>
      <c r="C990" s="33"/>
      <c r="D990" s="33"/>
      <c r="E990" s="33"/>
    </row>
    <row r="991" spans="1:5" hidden="1" x14ac:dyDescent="0.25">
      <c r="A991" s="33"/>
      <c r="B991" s="47"/>
      <c r="C991" s="33"/>
      <c r="D991" s="33"/>
      <c r="E991" s="33"/>
    </row>
    <row r="992" spans="1:5" hidden="1" x14ac:dyDescent="0.25">
      <c r="A992" s="33"/>
      <c r="B992" s="47"/>
      <c r="C992" s="33"/>
      <c r="D992" s="33"/>
      <c r="E992" s="33"/>
    </row>
    <row r="993" spans="1:5" hidden="1" x14ac:dyDescent="0.25">
      <c r="A993" s="33"/>
      <c r="B993" s="47"/>
      <c r="C993" s="33"/>
      <c r="D993" s="33"/>
      <c r="E993" s="33"/>
    </row>
    <row r="994" spans="1:5" hidden="1" x14ac:dyDescent="0.25">
      <c r="A994" s="33"/>
      <c r="B994" s="47"/>
      <c r="C994" s="33"/>
      <c r="D994" s="33"/>
      <c r="E994" s="33"/>
    </row>
    <row r="995" spans="1:5" hidden="1" x14ac:dyDescent="0.25">
      <c r="A995" s="33"/>
      <c r="B995" s="47"/>
      <c r="C995" s="33"/>
      <c r="D995" s="33"/>
      <c r="E995" s="33"/>
    </row>
    <row r="996" spans="1:5" hidden="1" x14ac:dyDescent="0.25">
      <c r="A996" s="33"/>
      <c r="B996" s="47"/>
      <c r="C996" s="33"/>
      <c r="D996" s="33"/>
      <c r="E996" s="33"/>
    </row>
    <row r="997" spans="1:5" hidden="1" x14ac:dyDescent="0.25">
      <c r="A997" s="33"/>
      <c r="B997" s="47"/>
      <c r="C997" s="33"/>
      <c r="D997" s="33"/>
      <c r="E997" s="33"/>
    </row>
    <row r="998" spans="1:5" hidden="1" x14ac:dyDescent="0.25">
      <c r="A998" s="33"/>
      <c r="B998" s="47"/>
      <c r="C998" s="33"/>
      <c r="D998" s="33"/>
      <c r="E998" s="33"/>
    </row>
    <row r="999" spans="1:5" hidden="1" x14ac:dyDescent="0.25">
      <c r="A999" s="33"/>
      <c r="B999" s="47"/>
      <c r="C999" s="33"/>
      <c r="D999" s="33"/>
      <c r="E999" s="33"/>
    </row>
    <row r="1000" spans="1:5" hidden="1" x14ac:dyDescent="0.25">
      <c r="A1000" s="33"/>
      <c r="B1000" s="47"/>
      <c r="C1000" s="33"/>
      <c r="D1000" s="33"/>
      <c r="E1000" s="33"/>
    </row>
    <row r="1001" spans="1:5" hidden="1" x14ac:dyDescent="0.25">
      <c r="A1001" s="33"/>
      <c r="B1001" s="47"/>
      <c r="C1001" s="33"/>
      <c r="D1001" s="33"/>
      <c r="E1001" s="33"/>
    </row>
    <row r="1002" spans="1:5" hidden="1" x14ac:dyDescent="0.25">
      <c r="A1002" s="33"/>
      <c r="B1002" s="47"/>
      <c r="C1002" s="33"/>
      <c r="D1002" s="33"/>
      <c r="E1002" s="33"/>
    </row>
    <row r="1003" spans="1:5" hidden="1" x14ac:dyDescent="0.25">
      <c r="A1003" s="33"/>
      <c r="B1003" s="47"/>
      <c r="C1003" s="33"/>
      <c r="D1003" s="33"/>
      <c r="E1003" s="33"/>
    </row>
    <row r="1004" spans="1:5" hidden="1" x14ac:dyDescent="0.25">
      <c r="A1004" s="33"/>
      <c r="B1004" s="47"/>
      <c r="C1004" s="33"/>
      <c r="D1004" s="33"/>
      <c r="E1004" s="33"/>
    </row>
    <row r="1005" spans="1:5" hidden="1" x14ac:dyDescent="0.25">
      <c r="A1005" s="33"/>
      <c r="B1005" s="47"/>
      <c r="C1005" s="33"/>
      <c r="D1005" s="33"/>
      <c r="E1005" s="33"/>
    </row>
    <row r="1006" spans="1:5" hidden="1" x14ac:dyDescent="0.25">
      <c r="A1006" s="33"/>
      <c r="B1006" s="47"/>
      <c r="C1006" s="33"/>
      <c r="D1006" s="33"/>
      <c r="E1006" s="33"/>
    </row>
    <row r="1007" spans="1:5" hidden="1" x14ac:dyDescent="0.25">
      <c r="A1007" s="33"/>
      <c r="B1007" s="47"/>
      <c r="C1007" s="33"/>
      <c r="D1007" s="33"/>
      <c r="E1007" s="33"/>
    </row>
    <row r="1008" spans="1:5" hidden="1" x14ac:dyDescent="0.25">
      <c r="A1008" s="33"/>
      <c r="B1008" s="47"/>
      <c r="C1008" s="33"/>
      <c r="D1008" s="33"/>
      <c r="E1008" s="33"/>
    </row>
    <row r="1009" spans="1:5" hidden="1" x14ac:dyDescent="0.25">
      <c r="A1009" s="33"/>
      <c r="B1009" s="47"/>
      <c r="C1009" s="33"/>
      <c r="D1009" s="33"/>
      <c r="E1009" s="33"/>
    </row>
    <row r="1010" spans="1:5" hidden="1" x14ac:dyDescent="0.25">
      <c r="A1010" s="33"/>
      <c r="B1010" s="47"/>
      <c r="C1010" s="33"/>
      <c r="D1010" s="33"/>
      <c r="E1010" s="33"/>
    </row>
    <row r="1011" spans="1:5" hidden="1" x14ac:dyDescent="0.25">
      <c r="A1011" s="33"/>
      <c r="B1011" s="47"/>
      <c r="C1011" s="33"/>
      <c r="D1011" s="33"/>
      <c r="E1011" s="33"/>
    </row>
    <row r="1012" spans="1:5" hidden="1" x14ac:dyDescent="0.25">
      <c r="A1012" s="33"/>
      <c r="B1012" s="47"/>
      <c r="C1012" s="33"/>
      <c r="D1012" s="33"/>
      <c r="E1012" s="33"/>
    </row>
    <row r="1013" spans="1:5" hidden="1" x14ac:dyDescent="0.25">
      <c r="A1013" s="33"/>
      <c r="B1013" s="47"/>
      <c r="C1013" s="33"/>
      <c r="D1013" s="33"/>
      <c r="E1013" s="33"/>
    </row>
    <row r="1014" spans="1:5" hidden="1" x14ac:dyDescent="0.25">
      <c r="A1014" s="33"/>
      <c r="B1014" s="47"/>
      <c r="C1014" s="33"/>
      <c r="D1014" s="33"/>
      <c r="E1014" s="33"/>
    </row>
    <row r="1015" spans="1:5" hidden="1" x14ac:dyDescent="0.25">
      <c r="A1015" s="33"/>
      <c r="B1015" s="47"/>
      <c r="C1015" s="33"/>
      <c r="D1015" s="33"/>
      <c r="E1015" s="33"/>
    </row>
    <row r="1016" spans="1:5" hidden="1" x14ac:dyDescent="0.25">
      <c r="A1016" s="33"/>
      <c r="B1016" s="47"/>
      <c r="C1016" s="33"/>
      <c r="D1016" s="33"/>
      <c r="E1016" s="33"/>
    </row>
    <row r="1017" spans="1:5" hidden="1" x14ac:dyDescent="0.25">
      <c r="A1017" s="33"/>
      <c r="B1017" s="47"/>
      <c r="C1017" s="33"/>
      <c r="D1017" s="33"/>
      <c r="E1017" s="33"/>
    </row>
    <row r="1018" spans="1:5" hidden="1" x14ac:dyDescent="0.25">
      <c r="A1018" s="33"/>
      <c r="B1018" s="47"/>
      <c r="C1018" s="33"/>
      <c r="D1018" s="33"/>
      <c r="E1018" s="33"/>
    </row>
    <row r="1019" spans="1:5" hidden="1" x14ac:dyDescent="0.25">
      <c r="A1019" s="33"/>
      <c r="B1019" s="47"/>
      <c r="C1019" s="33"/>
      <c r="D1019" s="33"/>
      <c r="E1019" s="33"/>
    </row>
    <row r="1020" spans="1:5" hidden="1" x14ac:dyDescent="0.25">
      <c r="A1020" s="33"/>
      <c r="B1020" s="47"/>
      <c r="C1020" s="33"/>
      <c r="D1020" s="33"/>
      <c r="E1020" s="33"/>
    </row>
    <row r="1021" spans="1:5" hidden="1" x14ac:dyDescent="0.25">
      <c r="A1021" s="33"/>
      <c r="B1021" s="47"/>
      <c r="C1021" s="33"/>
      <c r="D1021" s="33"/>
      <c r="E1021" s="33"/>
    </row>
    <row r="1022" spans="1:5" hidden="1" x14ac:dyDescent="0.25">
      <c r="A1022" s="33"/>
      <c r="B1022" s="47"/>
      <c r="C1022" s="33"/>
      <c r="D1022" s="33"/>
      <c r="E1022" s="33"/>
    </row>
    <row r="1023" spans="1:5" hidden="1" x14ac:dyDescent="0.25">
      <c r="A1023" s="33"/>
      <c r="B1023" s="47"/>
      <c r="C1023" s="33"/>
      <c r="D1023" s="33"/>
      <c r="E1023" s="33"/>
    </row>
    <row r="1024" spans="1:5" hidden="1" x14ac:dyDescent="0.25">
      <c r="A1024" s="33"/>
      <c r="B1024" s="47"/>
      <c r="C1024" s="33"/>
      <c r="D1024" s="33"/>
      <c r="E1024" s="33"/>
    </row>
    <row r="1025" spans="1:5" hidden="1" x14ac:dyDescent="0.25">
      <c r="A1025" s="33"/>
      <c r="B1025" s="47"/>
      <c r="C1025" s="33"/>
      <c r="D1025" s="33"/>
      <c r="E1025" s="33"/>
    </row>
    <row r="1026" spans="1:5" hidden="1" x14ac:dyDescent="0.25">
      <c r="A1026" s="33"/>
      <c r="B1026" s="47"/>
      <c r="C1026" s="33"/>
      <c r="D1026" s="33"/>
      <c r="E1026" s="33"/>
    </row>
    <row r="1027" spans="1:5" hidden="1" x14ac:dyDescent="0.25">
      <c r="A1027" s="33"/>
      <c r="B1027" s="47"/>
      <c r="C1027" s="33"/>
      <c r="D1027" s="33"/>
      <c r="E1027" s="33"/>
    </row>
    <row r="1028" spans="1:5" hidden="1" x14ac:dyDescent="0.25">
      <c r="A1028" s="33"/>
      <c r="B1028" s="47"/>
      <c r="C1028" s="33"/>
      <c r="D1028" s="33"/>
      <c r="E1028" s="33"/>
    </row>
    <row r="1029" spans="1:5" hidden="1" x14ac:dyDescent="0.25">
      <c r="A1029" s="33"/>
      <c r="B1029" s="47"/>
      <c r="C1029" s="33"/>
      <c r="D1029" s="33"/>
      <c r="E1029" s="33"/>
    </row>
    <row r="1030" spans="1:5" hidden="1" x14ac:dyDescent="0.25">
      <c r="A1030" s="33"/>
      <c r="B1030" s="47"/>
      <c r="C1030" s="33"/>
      <c r="D1030" s="33"/>
      <c r="E1030" s="33"/>
    </row>
    <row r="1031" spans="1:5" hidden="1" x14ac:dyDescent="0.25">
      <c r="A1031" s="33"/>
      <c r="B1031" s="47"/>
      <c r="C1031" s="33"/>
      <c r="D1031" s="33"/>
      <c r="E1031" s="33"/>
    </row>
    <row r="1032" spans="1:5" hidden="1" x14ac:dyDescent="0.25">
      <c r="A1032" s="33"/>
      <c r="B1032" s="47"/>
      <c r="C1032" s="33"/>
      <c r="D1032" s="33"/>
      <c r="E1032" s="33"/>
    </row>
    <row r="1033" spans="1:5" hidden="1" x14ac:dyDescent="0.25">
      <c r="A1033" s="33"/>
      <c r="B1033" s="47"/>
      <c r="C1033" s="33"/>
      <c r="D1033" s="33"/>
      <c r="E1033" s="33"/>
    </row>
    <row r="1034" spans="1:5" hidden="1" x14ac:dyDescent="0.25">
      <c r="A1034" s="33"/>
      <c r="B1034" s="47"/>
      <c r="C1034" s="33"/>
      <c r="D1034" s="33"/>
      <c r="E1034" s="33"/>
    </row>
    <row r="1035" spans="1:5" hidden="1" x14ac:dyDescent="0.25">
      <c r="A1035" s="33"/>
      <c r="B1035" s="47"/>
      <c r="C1035" s="33"/>
      <c r="D1035" s="33"/>
      <c r="E1035" s="33"/>
    </row>
    <row r="1036" spans="1:5" hidden="1" x14ac:dyDescent="0.25">
      <c r="A1036" s="33"/>
      <c r="B1036" s="47"/>
      <c r="C1036" s="33"/>
      <c r="D1036" s="33"/>
      <c r="E1036" s="33"/>
    </row>
    <row r="1037" spans="1:5" hidden="1" x14ac:dyDescent="0.25">
      <c r="A1037" s="33"/>
      <c r="B1037" s="47"/>
      <c r="C1037" s="33"/>
      <c r="D1037" s="33"/>
      <c r="E1037" s="33"/>
    </row>
    <row r="1038" spans="1:5" hidden="1" x14ac:dyDescent="0.25">
      <c r="A1038" s="33"/>
      <c r="B1038" s="47"/>
      <c r="C1038" s="33"/>
      <c r="D1038" s="33"/>
      <c r="E1038" s="33"/>
    </row>
    <row r="1039" spans="1:5" hidden="1" x14ac:dyDescent="0.25">
      <c r="A1039" s="33"/>
      <c r="B1039" s="47"/>
      <c r="C1039" s="33"/>
      <c r="D1039" s="33"/>
      <c r="E1039" s="33"/>
    </row>
    <row r="1040" spans="1:5" hidden="1" x14ac:dyDescent="0.25">
      <c r="A1040" s="33"/>
      <c r="B1040" s="47"/>
      <c r="C1040" s="33"/>
      <c r="D1040" s="33"/>
      <c r="E1040" s="33"/>
    </row>
    <row r="1041" spans="1:5" hidden="1" x14ac:dyDescent="0.25">
      <c r="A1041" s="33"/>
      <c r="B1041" s="47"/>
      <c r="C1041" s="33"/>
      <c r="D1041" s="33"/>
      <c r="E1041" s="33"/>
    </row>
    <row r="1042" spans="1:5" hidden="1" x14ac:dyDescent="0.25">
      <c r="A1042" s="33"/>
      <c r="B1042" s="47"/>
      <c r="C1042" s="33"/>
      <c r="D1042" s="33"/>
      <c r="E1042" s="33"/>
    </row>
    <row r="1043" spans="1:5" hidden="1" x14ac:dyDescent="0.25">
      <c r="A1043" s="33"/>
      <c r="B1043" s="47"/>
      <c r="C1043" s="33"/>
      <c r="D1043" s="33"/>
      <c r="E1043" s="33"/>
    </row>
    <row r="1044" spans="1:5" hidden="1" x14ac:dyDescent="0.25">
      <c r="A1044" s="33"/>
      <c r="B1044" s="47"/>
      <c r="C1044" s="33"/>
      <c r="D1044" s="33"/>
      <c r="E1044" s="33"/>
    </row>
    <row r="1045" spans="1:5" hidden="1" x14ac:dyDescent="0.25">
      <c r="A1045" s="33"/>
      <c r="B1045" s="47"/>
      <c r="C1045" s="33"/>
      <c r="D1045" s="33"/>
      <c r="E1045" s="33"/>
    </row>
    <row r="1046" spans="1:5" hidden="1" x14ac:dyDescent="0.25">
      <c r="A1046" s="33"/>
      <c r="B1046" s="47"/>
      <c r="C1046" s="33"/>
      <c r="D1046" s="33"/>
      <c r="E1046" s="33"/>
    </row>
    <row r="1047" spans="1:5" hidden="1" x14ac:dyDescent="0.25">
      <c r="A1047" s="33"/>
      <c r="B1047" s="47"/>
      <c r="C1047" s="33"/>
      <c r="D1047" s="33"/>
      <c r="E1047" s="33"/>
    </row>
    <row r="1048" spans="1:5" hidden="1" x14ac:dyDescent="0.25">
      <c r="A1048" s="33"/>
      <c r="B1048" s="47"/>
      <c r="C1048" s="33"/>
      <c r="D1048" s="33"/>
      <c r="E1048" s="33"/>
    </row>
    <row r="1049" spans="1:5" hidden="1" x14ac:dyDescent="0.25">
      <c r="A1049" s="33"/>
      <c r="B1049" s="47"/>
      <c r="C1049" s="33"/>
      <c r="D1049" s="33"/>
      <c r="E1049" s="33"/>
    </row>
    <row r="1050" spans="1:5" hidden="1" x14ac:dyDescent="0.25">
      <c r="A1050" s="33"/>
      <c r="B1050" s="47"/>
      <c r="C1050" s="33"/>
      <c r="D1050" s="33"/>
      <c r="E1050" s="33"/>
    </row>
    <row r="1051" spans="1:5" hidden="1" x14ac:dyDescent="0.25">
      <c r="A1051" s="33"/>
      <c r="B1051" s="47"/>
      <c r="C1051" s="33"/>
      <c r="D1051" s="33"/>
      <c r="E1051" s="33"/>
    </row>
    <row r="1052" spans="1:5" hidden="1" x14ac:dyDescent="0.25">
      <c r="A1052" s="33"/>
      <c r="B1052" s="47"/>
      <c r="C1052" s="33"/>
      <c r="D1052" s="33"/>
      <c r="E1052" s="33"/>
    </row>
    <row r="1053" spans="1:5" hidden="1" x14ac:dyDescent="0.25">
      <c r="A1053" s="33"/>
      <c r="B1053" s="47"/>
      <c r="C1053" s="33"/>
      <c r="D1053" s="33"/>
      <c r="E1053" s="33"/>
    </row>
    <row r="1054" spans="1:5" hidden="1" x14ac:dyDescent="0.25">
      <c r="A1054" s="33"/>
      <c r="B1054" s="47"/>
      <c r="C1054" s="33"/>
      <c r="D1054" s="33"/>
      <c r="E1054" s="33"/>
    </row>
    <row r="1055" spans="1:5" hidden="1" x14ac:dyDescent="0.25">
      <c r="A1055" s="33"/>
      <c r="B1055" s="47"/>
      <c r="C1055" s="33"/>
      <c r="D1055" s="33"/>
      <c r="E1055" s="33"/>
    </row>
    <row r="1056" spans="1:5" hidden="1" x14ac:dyDescent="0.25">
      <c r="A1056" s="33"/>
      <c r="B1056" s="47"/>
      <c r="C1056" s="33"/>
      <c r="D1056" s="33"/>
      <c r="E1056" s="33"/>
    </row>
    <row r="1057" spans="1:5" hidden="1" x14ac:dyDescent="0.25">
      <c r="A1057" s="33"/>
      <c r="B1057" s="47"/>
      <c r="C1057" s="33"/>
      <c r="D1057" s="33"/>
      <c r="E1057" s="33"/>
    </row>
    <row r="1058" spans="1:5" hidden="1" x14ac:dyDescent="0.25">
      <c r="A1058" s="33"/>
      <c r="B1058" s="47"/>
      <c r="C1058" s="33"/>
      <c r="D1058" s="33"/>
      <c r="E1058" s="33"/>
    </row>
    <row r="1059" spans="1:5" hidden="1" x14ac:dyDescent="0.25">
      <c r="A1059" s="33"/>
      <c r="B1059" s="47"/>
      <c r="C1059" s="33"/>
      <c r="D1059" s="33"/>
      <c r="E1059" s="33"/>
    </row>
    <row r="1060" spans="1:5" hidden="1" x14ac:dyDescent="0.25">
      <c r="A1060" s="33"/>
      <c r="B1060" s="47"/>
      <c r="C1060" s="33"/>
      <c r="D1060" s="33"/>
      <c r="E1060" s="33"/>
    </row>
    <row r="1061" spans="1:5" hidden="1" x14ac:dyDescent="0.25">
      <c r="A1061" s="33"/>
      <c r="B1061" s="47"/>
      <c r="C1061" s="33"/>
      <c r="D1061" s="33"/>
      <c r="E1061" s="33"/>
    </row>
    <row r="1062" spans="1:5" hidden="1" x14ac:dyDescent="0.25">
      <c r="A1062" s="33"/>
      <c r="B1062" s="47"/>
      <c r="C1062" s="33"/>
      <c r="D1062" s="33"/>
      <c r="E1062" s="33"/>
    </row>
    <row r="1063" spans="1:5" hidden="1" x14ac:dyDescent="0.25">
      <c r="A1063" s="33"/>
      <c r="B1063" s="47"/>
      <c r="C1063" s="33"/>
      <c r="D1063" s="33"/>
      <c r="E1063" s="33"/>
    </row>
    <row r="1064" spans="1:5" hidden="1" x14ac:dyDescent="0.25">
      <c r="A1064" s="33"/>
      <c r="B1064" s="47"/>
      <c r="C1064" s="33"/>
      <c r="D1064" s="33"/>
      <c r="E1064" s="33"/>
    </row>
    <row r="1065" spans="1:5" hidden="1" x14ac:dyDescent="0.25">
      <c r="A1065" s="33"/>
      <c r="B1065" s="47"/>
      <c r="C1065" s="33"/>
      <c r="D1065" s="33"/>
      <c r="E1065" s="33"/>
    </row>
    <row r="1066" spans="1:5" hidden="1" x14ac:dyDescent="0.25">
      <c r="A1066" s="33"/>
      <c r="B1066" s="47"/>
      <c r="C1066" s="33"/>
      <c r="D1066" s="33"/>
      <c r="E1066" s="33"/>
    </row>
    <row r="1067" spans="1:5" hidden="1" x14ac:dyDescent="0.25">
      <c r="A1067" s="33"/>
      <c r="B1067" s="47"/>
      <c r="C1067" s="33"/>
      <c r="D1067" s="33"/>
      <c r="E1067" s="33"/>
    </row>
    <row r="1068" spans="1:5" hidden="1" x14ac:dyDescent="0.25">
      <c r="A1068" s="33"/>
      <c r="B1068" s="47"/>
      <c r="C1068" s="33"/>
      <c r="D1068" s="33"/>
      <c r="E1068" s="33"/>
    </row>
    <row r="1069" spans="1:5" hidden="1" x14ac:dyDescent="0.25">
      <c r="A1069" s="33"/>
      <c r="B1069" s="47"/>
      <c r="C1069" s="33"/>
      <c r="D1069" s="33"/>
      <c r="E1069" s="33"/>
    </row>
    <row r="1070" spans="1:5" hidden="1" x14ac:dyDescent="0.25">
      <c r="A1070" s="33"/>
      <c r="B1070" s="47"/>
      <c r="C1070" s="33"/>
      <c r="D1070" s="33"/>
      <c r="E1070" s="33"/>
    </row>
    <row r="1071" spans="1:5" hidden="1" x14ac:dyDescent="0.25">
      <c r="A1071" s="33"/>
      <c r="B1071" s="47"/>
      <c r="C1071" s="33"/>
      <c r="D1071" s="33"/>
      <c r="E1071" s="33"/>
    </row>
    <row r="1072" spans="1:5" hidden="1" x14ac:dyDescent="0.25">
      <c r="A1072" s="33"/>
      <c r="B1072" s="47"/>
      <c r="C1072" s="33"/>
      <c r="D1072" s="33"/>
      <c r="E1072" s="33"/>
    </row>
    <row r="1073" spans="1:5" hidden="1" x14ac:dyDescent="0.25">
      <c r="A1073" s="33"/>
      <c r="B1073" s="47"/>
      <c r="C1073" s="33"/>
      <c r="D1073" s="33"/>
      <c r="E1073" s="33"/>
    </row>
    <row r="1074" spans="1:5" hidden="1" x14ac:dyDescent="0.25">
      <c r="A1074" s="33"/>
      <c r="B1074" s="47"/>
      <c r="C1074" s="33"/>
      <c r="D1074" s="33"/>
      <c r="E1074" s="33"/>
    </row>
    <row r="1075" spans="1:5" hidden="1" x14ac:dyDescent="0.25">
      <c r="A1075" s="33"/>
      <c r="B1075" s="47"/>
      <c r="C1075" s="33"/>
      <c r="D1075" s="33"/>
      <c r="E1075" s="33"/>
    </row>
    <row r="1076" spans="1:5" hidden="1" x14ac:dyDescent="0.25">
      <c r="A1076" s="33"/>
      <c r="B1076" s="47"/>
      <c r="C1076" s="33"/>
      <c r="D1076" s="33"/>
      <c r="E1076" s="33"/>
    </row>
    <row r="1077" spans="1:5" hidden="1" x14ac:dyDescent="0.25">
      <c r="A1077" s="33"/>
      <c r="B1077" s="47"/>
      <c r="C1077" s="33"/>
      <c r="D1077" s="33"/>
      <c r="E1077" s="33"/>
    </row>
    <row r="1078" spans="1:5" hidden="1" x14ac:dyDescent="0.25">
      <c r="A1078" s="33"/>
      <c r="B1078" s="47"/>
      <c r="C1078" s="33"/>
      <c r="D1078" s="33"/>
      <c r="E1078" s="33"/>
    </row>
    <row r="1079" spans="1:5" hidden="1" x14ac:dyDescent="0.25">
      <c r="A1079" s="33"/>
      <c r="B1079" s="47"/>
      <c r="C1079" s="33"/>
      <c r="D1079" s="33"/>
      <c r="E1079" s="33"/>
    </row>
    <row r="1080" spans="1:5" hidden="1" x14ac:dyDescent="0.25">
      <c r="A1080" s="33"/>
      <c r="B1080" s="47"/>
      <c r="C1080" s="33"/>
      <c r="D1080" s="33"/>
      <c r="E1080" s="33"/>
    </row>
    <row r="1081" spans="1:5" hidden="1" x14ac:dyDescent="0.25">
      <c r="A1081" s="33"/>
      <c r="B1081" s="47"/>
      <c r="C1081" s="33"/>
      <c r="D1081" s="33"/>
      <c r="E1081" s="33"/>
    </row>
    <row r="1082" spans="1:5" hidden="1" x14ac:dyDescent="0.25">
      <c r="A1082" s="33"/>
      <c r="B1082" s="47"/>
      <c r="C1082" s="33"/>
      <c r="D1082" s="33"/>
      <c r="E1082" s="33"/>
    </row>
    <row r="1083" spans="1:5" hidden="1" x14ac:dyDescent="0.25">
      <c r="A1083" s="33"/>
      <c r="B1083" s="47"/>
      <c r="C1083" s="33"/>
      <c r="D1083" s="33"/>
      <c r="E1083" s="33"/>
    </row>
    <row r="1084" spans="1:5" hidden="1" x14ac:dyDescent="0.25">
      <c r="A1084" s="33"/>
      <c r="B1084" s="47"/>
      <c r="C1084" s="33"/>
      <c r="D1084" s="33"/>
      <c r="E1084" s="33"/>
    </row>
    <row r="1085" spans="1:5" hidden="1" x14ac:dyDescent="0.25">
      <c r="A1085" s="33"/>
      <c r="B1085" s="47"/>
      <c r="C1085" s="33"/>
      <c r="D1085" s="33"/>
      <c r="E1085" s="33"/>
    </row>
    <row r="1086" spans="1:5" hidden="1" x14ac:dyDescent="0.25">
      <c r="A1086" s="33"/>
      <c r="B1086" s="47"/>
      <c r="C1086" s="33"/>
      <c r="D1086" s="33"/>
      <c r="E1086" s="33"/>
    </row>
    <row r="1087" spans="1:5" hidden="1" x14ac:dyDescent="0.25">
      <c r="A1087" s="33"/>
      <c r="B1087" s="47"/>
      <c r="C1087" s="33"/>
      <c r="D1087" s="33"/>
      <c r="E1087" s="33"/>
    </row>
    <row r="1088" spans="1:5" hidden="1" x14ac:dyDescent="0.25">
      <c r="A1088" s="33"/>
      <c r="B1088" s="47"/>
      <c r="C1088" s="33"/>
      <c r="D1088" s="33"/>
      <c r="E1088" s="33"/>
    </row>
    <row r="1089" spans="1:5" hidden="1" x14ac:dyDescent="0.25">
      <c r="A1089" s="33"/>
      <c r="B1089" s="47"/>
      <c r="C1089" s="33"/>
      <c r="D1089" s="33"/>
      <c r="E1089" s="33"/>
    </row>
    <row r="1090" spans="1:5" hidden="1" x14ac:dyDescent="0.25">
      <c r="A1090" s="33"/>
      <c r="B1090" s="47"/>
      <c r="C1090" s="33"/>
      <c r="D1090" s="33"/>
      <c r="E1090" s="33"/>
    </row>
    <row r="1091" spans="1:5" hidden="1" x14ac:dyDescent="0.25">
      <c r="A1091" s="33"/>
      <c r="B1091" s="47"/>
      <c r="C1091" s="33"/>
      <c r="D1091" s="33"/>
      <c r="E1091" s="33"/>
    </row>
    <row r="1092" spans="1:5" hidden="1" x14ac:dyDescent="0.25">
      <c r="A1092" s="33"/>
      <c r="B1092" s="47"/>
      <c r="C1092" s="33"/>
      <c r="D1092" s="33"/>
      <c r="E1092" s="33"/>
    </row>
    <row r="1093" spans="1:5" hidden="1" x14ac:dyDescent="0.25">
      <c r="A1093" s="33"/>
      <c r="B1093" s="47"/>
      <c r="C1093" s="33"/>
      <c r="D1093" s="33"/>
      <c r="E1093" s="33"/>
    </row>
    <row r="1094" spans="1:5" hidden="1" x14ac:dyDescent="0.25">
      <c r="A1094" s="33"/>
      <c r="B1094" s="47"/>
      <c r="C1094" s="33"/>
      <c r="D1094" s="33"/>
      <c r="E1094" s="33"/>
    </row>
    <row r="1095" spans="1:5" hidden="1" x14ac:dyDescent="0.25">
      <c r="A1095" s="33"/>
      <c r="B1095" s="47"/>
      <c r="C1095" s="33"/>
      <c r="D1095" s="33"/>
      <c r="E1095" s="33"/>
    </row>
    <row r="1096" spans="1:5" hidden="1" x14ac:dyDescent="0.25">
      <c r="A1096" s="33"/>
      <c r="B1096" s="47"/>
      <c r="C1096" s="33"/>
      <c r="D1096" s="33"/>
      <c r="E1096" s="33"/>
    </row>
    <row r="1097" spans="1:5" hidden="1" x14ac:dyDescent="0.25">
      <c r="A1097" s="33"/>
      <c r="B1097" s="47"/>
      <c r="C1097" s="33"/>
      <c r="D1097" s="33"/>
      <c r="E1097" s="33"/>
    </row>
    <row r="1098" spans="1:5" hidden="1" x14ac:dyDescent="0.25">
      <c r="A1098" s="33"/>
      <c r="B1098" s="47"/>
      <c r="C1098" s="33"/>
      <c r="D1098" s="33"/>
      <c r="E1098" s="33"/>
    </row>
    <row r="1099" spans="1:5" hidden="1" x14ac:dyDescent="0.25">
      <c r="A1099" s="33"/>
      <c r="B1099" s="47"/>
      <c r="C1099" s="33"/>
      <c r="D1099" s="33"/>
      <c r="E1099" s="33"/>
    </row>
    <row r="1100" spans="1:5" hidden="1" x14ac:dyDescent="0.25">
      <c r="A1100" s="33"/>
      <c r="B1100" s="47"/>
      <c r="C1100" s="33"/>
      <c r="D1100" s="33"/>
      <c r="E1100" s="33"/>
    </row>
    <row r="1101" spans="1:5" hidden="1" x14ac:dyDescent="0.25">
      <c r="A1101" s="33"/>
      <c r="B1101" s="47"/>
      <c r="C1101" s="33"/>
      <c r="D1101" s="33"/>
      <c r="E1101" s="33"/>
    </row>
    <row r="1102" spans="1:5" hidden="1" x14ac:dyDescent="0.25">
      <c r="A1102" s="33"/>
      <c r="B1102" s="47"/>
      <c r="C1102" s="33"/>
      <c r="D1102" s="33"/>
      <c r="E1102" s="33"/>
    </row>
    <row r="1103" spans="1:5" hidden="1" x14ac:dyDescent="0.25">
      <c r="A1103" s="33"/>
      <c r="B1103" s="47"/>
      <c r="C1103" s="33"/>
      <c r="D1103" s="33"/>
      <c r="E1103" s="33"/>
    </row>
    <row r="1104" spans="1:5" hidden="1" x14ac:dyDescent="0.25">
      <c r="A1104" s="33"/>
      <c r="B1104" s="47"/>
      <c r="C1104" s="33"/>
      <c r="D1104" s="33"/>
      <c r="E1104" s="33"/>
    </row>
    <row r="1105" spans="1:5" hidden="1" x14ac:dyDescent="0.25">
      <c r="A1105" s="33"/>
      <c r="B1105" s="47"/>
      <c r="C1105" s="33"/>
      <c r="D1105" s="33"/>
      <c r="E1105" s="33"/>
    </row>
    <row r="1106" spans="1:5" hidden="1" x14ac:dyDescent="0.25">
      <c r="A1106" s="33"/>
      <c r="B1106" s="47"/>
      <c r="C1106" s="33"/>
      <c r="D1106" s="33"/>
      <c r="E1106" s="33"/>
    </row>
    <row r="1107" spans="1:5" hidden="1" x14ac:dyDescent="0.25">
      <c r="A1107" s="33"/>
      <c r="B1107" s="47"/>
      <c r="C1107" s="33"/>
      <c r="D1107" s="33"/>
      <c r="E1107" s="33"/>
    </row>
    <row r="1108" spans="1:5" hidden="1" x14ac:dyDescent="0.25">
      <c r="A1108" s="33"/>
      <c r="B1108" s="47"/>
      <c r="C1108" s="33"/>
      <c r="D1108" s="33"/>
      <c r="E1108" s="33"/>
    </row>
    <row r="1109" spans="1:5" hidden="1" x14ac:dyDescent="0.25">
      <c r="A1109" s="33"/>
      <c r="B1109" s="47"/>
      <c r="C1109" s="33"/>
      <c r="D1109" s="33"/>
      <c r="E1109" s="33"/>
    </row>
    <row r="1110" spans="1:5" hidden="1" x14ac:dyDescent="0.25">
      <c r="A1110" s="33"/>
      <c r="B1110" s="47"/>
      <c r="C1110" s="33"/>
      <c r="D1110" s="33"/>
      <c r="E1110" s="33"/>
    </row>
    <row r="1111" spans="1:5" hidden="1" x14ac:dyDescent="0.25">
      <c r="A1111" s="33"/>
      <c r="B1111" s="47"/>
      <c r="C1111" s="33"/>
      <c r="D1111" s="33"/>
      <c r="E1111" s="33"/>
    </row>
    <row r="1112" spans="1:5" hidden="1" x14ac:dyDescent="0.25">
      <c r="A1112" s="33"/>
      <c r="B1112" s="47"/>
      <c r="C1112" s="33"/>
      <c r="D1112" s="33"/>
      <c r="E1112" s="33"/>
    </row>
    <row r="1113" spans="1:5" hidden="1" x14ac:dyDescent="0.25">
      <c r="A1113" s="33"/>
      <c r="B1113" s="47"/>
      <c r="C1113" s="33"/>
      <c r="D1113" s="33"/>
      <c r="E1113" s="33"/>
    </row>
    <row r="1114" spans="1:5" hidden="1" x14ac:dyDescent="0.25">
      <c r="A1114" s="33"/>
      <c r="B1114" s="47"/>
      <c r="C1114" s="33"/>
      <c r="D1114" s="33"/>
      <c r="E1114" s="33"/>
    </row>
    <row r="1115" spans="1:5" hidden="1" x14ac:dyDescent="0.25">
      <c r="A1115" s="33"/>
      <c r="B1115" s="47"/>
      <c r="C1115" s="33"/>
      <c r="D1115" s="33"/>
      <c r="E1115" s="33"/>
    </row>
    <row r="1116" spans="1:5" hidden="1" x14ac:dyDescent="0.25">
      <c r="A1116" s="33"/>
      <c r="B1116" s="47"/>
      <c r="C1116" s="33"/>
      <c r="D1116" s="33"/>
      <c r="E1116" s="33"/>
    </row>
    <row r="1117" spans="1:5" hidden="1" x14ac:dyDescent="0.25">
      <c r="A1117" s="33"/>
      <c r="B1117" s="47"/>
      <c r="C1117" s="33"/>
      <c r="D1117" s="33"/>
      <c r="E1117" s="33"/>
    </row>
    <row r="1118" spans="1:5" hidden="1" x14ac:dyDescent="0.25">
      <c r="A1118" s="33"/>
      <c r="B1118" s="47"/>
      <c r="C1118" s="33"/>
      <c r="D1118" s="33"/>
      <c r="E1118" s="33"/>
    </row>
    <row r="1119" spans="1:5" hidden="1" x14ac:dyDescent="0.25">
      <c r="A1119" s="33"/>
      <c r="B1119" s="47"/>
      <c r="C1119" s="33"/>
      <c r="D1119" s="33"/>
      <c r="E1119" s="33"/>
    </row>
    <row r="1120" spans="1:5" hidden="1" x14ac:dyDescent="0.25">
      <c r="A1120" s="33"/>
      <c r="B1120" s="47"/>
      <c r="C1120" s="33"/>
      <c r="D1120" s="33"/>
      <c r="E1120" s="33"/>
    </row>
    <row r="1121" spans="1:5" hidden="1" x14ac:dyDescent="0.25">
      <c r="A1121" s="33"/>
      <c r="B1121" s="47"/>
      <c r="C1121" s="33"/>
      <c r="D1121" s="33"/>
      <c r="E1121" s="33"/>
    </row>
    <row r="1122" spans="1:5" hidden="1" x14ac:dyDescent="0.25">
      <c r="A1122" s="33"/>
      <c r="B1122" s="47"/>
      <c r="C1122" s="33"/>
      <c r="D1122" s="33"/>
      <c r="E1122" s="33"/>
    </row>
    <row r="1123" spans="1:5" hidden="1" x14ac:dyDescent="0.25">
      <c r="A1123" s="33"/>
      <c r="B1123" s="47"/>
      <c r="C1123" s="33"/>
      <c r="D1123" s="33"/>
      <c r="E1123" s="33"/>
    </row>
    <row r="1124" spans="1:5" hidden="1" x14ac:dyDescent="0.25">
      <c r="A1124" s="33"/>
      <c r="B1124" s="47"/>
      <c r="C1124" s="33"/>
      <c r="D1124" s="33"/>
      <c r="E1124" s="33"/>
    </row>
    <row r="1125" spans="1:5" hidden="1" x14ac:dyDescent="0.25">
      <c r="A1125" s="33"/>
      <c r="B1125" s="47"/>
      <c r="C1125" s="33"/>
      <c r="D1125" s="33"/>
      <c r="E1125" s="33"/>
    </row>
    <row r="1126" spans="1:5" hidden="1" x14ac:dyDescent="0.25">
      <c r="A1126" s="33"/>
      <c r="B1126" s="47"/>
      <c r="C1126" s="33"/>
      <c r="D1126" s="33"/>
      <c r="E1126" s="33"/>
    </row>
    <row r="1127" spans="1:5" hidden="1" x14ac:dyDescent="0.25">
      <c r="A1127" s="33"/>
      <c r="B1127" s="47"/>
      <c r="C1127" s="33"/>
      <c r="D1127" s="33"/>
      <c r="E1127" s="33"/>
    </row>
    <row r="1128" spans="1:5" hidden="1" x14ac:dyDescent="0.25">
      <c r="A1128" s="33"/>
      <c r="B1128" s="47"/>
      <c r="C1128" s="33"/>
      <c r="D1128" s="33"/>
      <c r="E1128" s="33"/>
    </row>
    <row r="1129" spans="1:5" hidden="1" x14ac:dyDescent="0.25">
      <c r="A1129" s="33"/>
      <c r="B1129" s="47"/>
      <c r="C1129" s="33"/>
      <c r="D1129" s="33"/>
      <c r="E1129" s="33"/>
    </row>
    <row r="1130" spans="1:5" hidden="1" x14ac:dyDescent="0.25">
      <c r="A1130" s="33"/>
      <c r="B1130" s="47"/>
      <c r="C1130" s="33"/>
      <c r="D1130" s="33"/>
      <c r="E1130" s="33"/>
    </row>
    <row r="1131" spans="1:5" hidden="1" x14ac:dyDescent="0.25">
      <c r="A1131" s="33"/>
      <c r="B1131" s="47"/>
      <c r="C1131" s="33"/>
      <c r="D1131" s="33"/>
      <c r="E1131" s="33"/>
    </row>
    <row r="1132" spans="1:5" hidden="1" x14ac:dyDescent="0.25">
      <c r="A1132" s="33"/>
      <c r="B1132" s="47"/>
      <c r="C1132" s="33"/>
      <c r="D1132" s="33"/>
      <c r="E1132" s="33"/>
    </row>
    <row r="1133" spans="1:5" hidden="1" x14ac:dyDescent="0.25">
      <c r="A1133" s="33"/>
      <c r="B1133" s="47"/>
      <c r="C1133" s="33"/>
      <c r="D1133" s="33"/>
      <c r="E1133" s="33"/>
    </row>
    <row r="1134" spans="1:5" hidden="1" x14ac:dyDescent="0.25">
      <c r="A1134" s="33"/>
      <c r="B1134" s="47"/>
      <c r="C1134" s="33"/>
      <c r="D1134" s="33"/>
      <c r="E1134" s="33"/>
    </row>
    <row r="1135" spans="1:5" hidden="1" x14ac:dyDescent="0.25">
      <c r="A1135" s="33"/>
      <c r="B1135" s="47"/>
      <c r="C1135" s="33"/>
      <c r="D1135" s="33"/>
      <c r="E1135" s="33"/>
    </row>
    <row r="1136" spans="1:5" hidden="1" x14ac:dyDescent="0.25">
      <c r="A1136" s="33"/>
      <c r="B1136" s="47"/>
      <c r="C1136" s="33"/>
      <c r="D1136" s="33"/>
      <c r="E1136" s="33"/>
    </row>
    <row r="1137" spans="1:5" hidden="1" x14ac:dyDescent="0.25">
      <c r="A1137" s="33"/>
      <c r="B1137" s="47"/>
      <c r="C1137" s="33"/>
      <c r="D1137" s="33"/>
      <c r="E1137" s="33"/>
    </row>
    <row r="1138" spans="1:5" hidden="1" x14ac:dyDescent="0.25">
      <c r="A1138" s="33"/>
      <c r="B1138" s="47"/>
      <c r="C1138" s="33"/>
      <c r="D1138" s="33"/>
      <c r="E1138" s="33"/>
    </row>
    <row r="1139" spans="1:5" hidden="1" x14ac:dyDescent="0.25">
      <c r="A1139" s="33"/>
      <c r="B1139" s="47"/>
      <c r="C1139" s="33"/>
      <c r="D1139" s="33"/>
      <c r="E1139" s="33"/>
    </row>
    <row r="1140" spans="1:5" hidden="1" x14ac:dyDescent="0.25">
      <c r="A1140" s="33"/>
      <c r="B1140" s="47"/>
      <c r="C1140" s="33"/>
      <c r="D1140" s="33"/>
      <c r="E1140" s="33"/>
    </row>
    <row r="1141" spans="1:5" hidden="1" x14ac:dyDescent="0.25">
      <c r="A1141" s="33"/>
      <c r="B1141" s="47"/>
      <c r="C1141" s="33"/>
      <c r="D1141" s="33"/>
      <c r="E1141" s="33"/>
    </row>
    <row r="1142" spans="1:5" hidden="1" x14ac:dyDescent="0.25">
      <c r="A1142" s="33"/>
      <c r="B1142" s="47"/>
      <c r="C1142" s="33"/>
      <c r="D1142" s="33"/>
      <c r="E1142" s="33"/>
    </row>
    <row r="1143" spans="1:5" hidden="1" x14ac:dyDescent="0.25">
      <c r="A1143" s="33"/>
      <c r="B1143" s="47"/>
      <c r="C1143" s="33"/>
      <c r="D1143" s="33"/>
      <c r="E1143" s="33"/>
    </row>
    <row r="1144" spans="1:5" hidden="1" x14ac:dyDescent="0.25">
      <c r="A1144" s="33"/>
      <c r="B1144" s="47"/>
      <c r="C1144" s="33"/>
      <c r="D1144" s="33"/>
      <c r="E1144" s="33"/>
    </row>
    <row r="1145" spans="1:5" hidden="1" x14ac:dyDescent="0.25">
      <c r="A1145" s="33"/>
      <c r="B1145" s="47"/>
      <c r="C1145" s="33"/>
      <c r="D1145" s="33"/>
      <c r="E1145" s="33"/>
    </row>
    <row r="1146" spans="1:5" hidden="1" x14ac:dyDescent="0.25">
      <c r="A1146" s="33"/>
      <c r="B1146" s="47"/>
      <c r="C1146" s="33"/>
      <c r="D1146" s="33"/>
      <c r="E1146" s="33"/>
    </row>
    <row r="1147" spans="1:5" hidden="1" x14ac:dyDescent="0.25">
      <c r="A1147" s="33"/>
      <c r="B1147" s="47"/>
      <c r="C1147" s="33"/>
      <c r="D1147" s="33"/>
      <c r="E1147" s="33"/>
    </row>
    <row r="1148" spans="1:5" hidden="1" x14ac:dyDescent="0.25">
      <c r="A1148" s="33"/>
      <c r="B1148" s="47"/>
      <c r="C1148" s="33"/>
      <c r="D1148" s="33"/>
      <c r="E1148" s="33"/>
    </row>
    <row r="1149" spans="1:5" hidden="1" x14ac:dyDescent="0.25">
      <c r="A1149" s="33"/>
      <c r="B1149" s="47"/>
      <c r="C1149" s="33"/>
      <c r="D1149" s="33"/>
      <c r="E1149" s="33"/>
    </row>
    <row r="1150" spans="1:5" hidden="1" x14ac:dyDescent="0.25">
      <c r="A1150" s="33"/>
      <c r="B1150" s="47"/>
      <c r="C1150" s="33"/>
      <c r="D1150" s="33"/>
      <c r="E1150" s="33"/>
    </row>
    <row r="1151" spans="1:5" hidden="1" x14ac:dyDescent="0.25">
      <c r="A1151" s="33"/>
      <c r="B1151" s="47"/>
      <c r="C1151" s="33"/>
      <c r="D1151" s="33"/>
      <c r="E1151" s="33"/>
    </row>
    <row r="1152" spans="1:5" hidden="1" x14ac:dyDescent="0.25">
      <c r="A1152" s="33"/>
      <c r="B1152" s="47"/>
      <c r="C1152" s="33"/>
      <c r="D1152" s="33"/>
      <c r="E1152" s="33"/>
    </row>
    <row r="1153" spans="1:5" hidden="1" x14ac:dyDescent="0.25">
      <c r="A1153" s="33"/>
      <c r="B1153" s="47"/>
      <c r="C1153" s="33"/>
      <c r="D1153" s="33"/>
      <c r="E1153" s="33"/>
    </row>
    <row r="1154" spans="1:5" hidden="1" x14ac:dyDescent="0.25">
      <c r="A1154" s="33"/>
      <c r="B1154" s="47"/>
      <c r="C1154" s="33"/>
      <c r="D1154" s="33"/>
      <c r="E1154" s="33"/>
    </row>
    <row r="1155" spans="1:5" hidden="1" x14ac:dyDescent="0.25">
      <c r="A1155" s="33"/>
      <c r="B1155" s="47"/>
      <c r="C1155" s="33"/>
      <c r="D1155" s="33"/>
      <c r="E1155" s="33"/>
    </row>
    <row r="1156" spans="1:5" hidden="1" x14ac:dyDescent="0.25">
      <c r="A1156" s="33"/>
      <c r="B1156" s="47"/>
      <c r="C1156" s="33"/>
      <c r="D1156" s="33"/>
      <c r="E1156" s="33"/>
    </row>
    <row r="1157" spans="1:5" hidden="1" x14ac:dyDescent="0.25">
      <c r="A1157" s="33"/>
      <c r="B1157" s="47"/>
      <c r="C1157" s="33"/>
      <c r="D1157" s="33"/>
      <c r="E1157" s="33"/>
    </row>
    <row r="1158" spans="1:5" hidden="1" x14ac:dyDescent="0.25">
      <c r="A1158" s="33"/>
      <c r="B1158" s="47"/>
      <c r="C1158" s="33"/>
      <c r="D1158" s="33"/>
      <c r="E1158" s="33"/>
    </row>
    <row r="1159" spans="1:5" hidden="1" x14ac:dyDescent="0.25">
      <c r="A1159" s="33"/>
      <c r="B1159" s="47"/>
      <c r="C1159" s="33"/>
      <c r="D1159" s="33"/>
      <c r="E1159" s="33"/>
    </row>
    <row r="1160" spans="1:5" hidden="1" x14ac:dyDescent="0.25">
      <c r="A1160" s="33"/>
      <c r="B1160" s="47"/>
      <c r="C1160" s="33"/>
      <c r="D1160" s="33"/>
      <c r="E1160" s="33"/>
    </row>
    <row r="1161" spans="1:5" hidden="1" x14ac:dyDescent="0.25">
      <c r="A1161" s="33"/>
      <c r="B1161" s="47"/>
      <c r="C1161" s="33"/>
      <c r="D1161" s="33"/>
      <c r="E1161" s="33"/>
    </row>
    <row r="1162" spans="1:5" hidden="1" x14ac:dyDescent="0.25">
      <c r="A1162" s="33"/>
      <c r="B1162" s="47"/>
      <c r="C1162" s="33"/>
      <c r="D1162" s="33"/>
      <c r="E1162" s="33"/>
    </row>
    <row r="1163" spans="1:5" hidden="1" x14ac:dyDescent="0.25">
      <c r="A1163" s="33"/>
      <c r="B1163" s="47"/>
      <c r="C1163" s="33"/>
      <c r="D1163" s="33"/>
      <c r="E1163" s="33"/>
    </row>
    <row r="1164" spans="1:5" hidden="1" x14ac:dyDescent="0.25">
      <c r="A1164" s="33"/>
      <c r="B1164" s="47"/>
      <c r="C1164" s="33"/>
      <c r="D1164" s="33"/>
      <c r="E1164" s="33"/>
    </row>
    <row r="1165" spans="1:5" hidden="1" x14ac:dyDescent="0.25">
      <c r="A1165" s="33"/>
      <c r="B1165" s="47"/>
      <c r="C1165" s="33"/>
      <c r="D1165" s="33"/>
      <c r="E1165" s="33"/>
    </row>
    <row r="1166" spans="1:5" hidden="1" x14ac:dyDescent="0.25">
      <c r="A1166" s="33"/>
      <c r="B1166" s="47"/>
      <c r="C1166" s="33"/>
      <c r="D1166" s="33"/>
      <c r="E1166" s="33"/>
    </row>
    <row r="1167" spans="1:5" hidden="1" x14ac:dyDescent="0.25">
      <c r="A1167" s="33"/>
      <c r="B1167" s="47"/>
      <c r="C1167" s="33"/>
      <c r="D1167" s="33"/>
      <c r="E1167" s="33"/>
    </row>
    <row r="1168" spans="1:5" hidden="1" x14ac:dyDescent="0.25">
      <c r="A1168" s="33"/>
      <c r="B1168" s="47"/>
      <c r="C1168" s="33"/>
      <c r="D1168" s="33"/>
      <c r="E1168" s="33"/>
    </row>
    <row r="1169" spans="1:5" hidden="1" x14ac:dyDescent="0.25">
      <c r="A1169" s="33"/>
      <c r="B1169" s="47"/>
      <c r="C1169" s="33"/>
      <c r="D1169" s="33"/>
      <c r="E1169" s="33"/>
    </row>
    <row r="1170" spans="1:5" hidden="1" x14ac:dyDescent="0.25">
      <c r="A1170" s="33"/>
      <c r="B1170" s="47"/>
      <c r="C1170" s="33"/>
      <c r="D1170" s="33"/>
      <c r="E1170" s="33"/>
    </row>
    <row r="1171" spans="1:5" hidden="1" x14ac:dyDescent="0.25">
      <c r="A1171" s="33"/>
      <c r="B1171" s="47"/>
      <c r="C1171" s="33"/>
      <c r="D1171" s="33"/>
      <c r="E1171" s="33"/>
    </row>
    <row r="1172" spans="1:5" hidden="1" x14ac:dyDescent="0.25">
      <c r="A1172" s="33"/>
      <c r="B1172" s="47"/>
      <c r="C1172" s="33"/>
      <c r="D1172" s="33"/>
      <c r="E1172" s="33"/>
    </row>
    <row r="1173" spans="1:5" hidden="1" x14ac:dyDescent="0.25">
      <c r="A1173" s="33"/>
      <c r="B1173" s="47"/>
      <c r="C1173" s="33"/>
      <c r="D1173" s="33"/>
      <c r="E1173" s="33"/>
    </row>
    <row r="1174" spans="1:5" hidden="1" x14ac:dyDescent="0.25">
      <c r="A1174" s="33"/>
      <c r="B1174" s="47"/>
      <c r="C1174" s="33"/>
      <c r="D1174" s="33"/>
      <c r="E1174" s="33"/>
    </row>
    <row r="1175" spans="1:5" hidden="1" x14ac:dyDescent="0.25">
      <c r="A1175" s="33"/>
      <c r="B1175" s="47"/>
      <c r="C1175" s="33"/>
      <c r="D1175" s="33"/>
      <c r="E1175" s="33"/>
    </row>
    <row r="1176" spans="1:5" hidden="1" x14ac:dyDescent="0.25">
      <c r="A1176" s="33"/>
      <c r="B1176" s="47"/>
      <c r="C1176" s="33"/>
      <c r="D1176" s="33"/>
      <c r="E1176" s="33"/>
    </row>
    <row r="1177" spans="1:5" hidden="1" x14ac:dyDescent="0.25">
      <c r="A1177" s="33"/>
      <c r="B1177" s="47"/>
      <c r="C1177" s="33"/>
      <c r="D1177" s="33"/>
      <c r="E1177" s="33"/>
    </row>
    <row r="1178" spans="1:5" hidden="1" x14ac:dyDescent="0.25">
      <c r="A1178" s="33"/>
      <c r="B1178" s="47"/>
      <c r="C1178" s="33"/>
      <c r="D1178" s="33"/>
      <c r="E1178" s="33"/>
    </row>
    <row r="1179" spans="1:5" hidden="1" x14ac:dyDescent="0.25">
      <c r="A1179" s="33"/>
      <c r="B1179" s="47"/>
      <c r="C1179" s="33"/>
      <c r="D1179" s="33"/>
      <c r="E1179" s="33"/>
    </row>
    <row r="1180" spans="1:5" hidden="1" x14ac:dyDescent="0.25">
      <c r="A1180" s="33"/>
      <c r="B1180" s="47"/>
      <c r="C1180" s="33"/>
      <c r="D1180" s="33"/>
      <c r="E1180" s="33"/>
    </row>
    <row r="1181" spans="1:5" hidden="1" x14ac:dyDescent="0.25">
      <c r="A1181" s="33"/>
      <c r="B1181" s="47"/>
      <c r="C1181" s="33"/>
      <c r="D1181" s="33"/>
      <c r="E1181" s="33"/>
    </row>
    <row r="1182" spans="1:5" hidden="1" x14ac:dyDescent="0.25">
      <c r="A1182" s="33"/>
      <c r="B1182" s="47"/>
      <c r="C1182" s="33"/>
      <c r="D1182" s="33"/>
      <c r="E1182" s="33"/>
    </row>
    <row r="1183" spans="1:5" hidden="1" x14ac:dyDescent="0.25">
      <c r="A1183" s="33"/>
      <c r="B1183" s="47"/>
      <c r="C1183" s="33"/>
      <c r="D1183" s="33"/>
      <c r="E1183" s="33"/>
    </row>
    <row r="1184" spans="1:5" hidden="1" x14ac:dyDescent="0.25">
      <c r="A1184" s="33"/>
      <c r="B1184" s="47"/>
      <c r="C1184" s="33"/>
      <c r="D1184" s="33"/>
      <c r="E1184" s="33"/>
    </row>
    <row r="1185" spans="1:5" hidden="1" x14ac:dyDescent="0.25">
      <c r="A1185" s="33"/>
      <c r="B1185" s="47"/>
      <c r="C1185" s="33"/>
      <c r="D1185" s="33"/>
      <c r="E1185" s="33"/>
    </row>
    <row r="1186" spans="1:5" hidden="1" x14ac:dyDescent="0.25">
      <c r="A1186" s="33"/>
      <c r="B1186" s="47"/>
      <c r="C1186" s="33"/>
      <c r="D1186" s="33"/>
      <c r="E1186" s="33"/>
    </row>
    <row r="1187" spans="1:5" hidden="1" x14ac:dyDescent="0.25">
      <c r="A1187" s="33"/>
      <c r="B1187" s="47"/>
      <c r="C1187" s="33"/>
      <c r="D1187" s="33"/>
      <c r="E1187" s="33"/>
    </row>
    <row r="1188" spans="1:5" hidden="1" x14ac:dyDescent="0.25">
      <c r="A1188" s="33"/>
      <c r="B1188" s="47"/>
      <c r="C1188" s="33"/>
      <c r="D1188" s="33"/>
      <c r="E1188" s="33"/>
    </row>
    <row r="1189" spans="1:5" hidden="1" x14ac:dyDescent="0.25">
      <c r="A1189" s="33"/>
      <c r="B1189" s="47"/>
      <c r="C1189" s="33"/>
      <c r="D1189" s="33"/>
      <c r="E1189" s="33"/>
    </row>
    <row r="1190" spans="1:5" hidden="1" x14ac:dyDescent="0.25">
      <c r="A1190" s="33"/>
      <c r="B1190" s="47"/>
      <c r="C1190" s="33"/>
      <c r="D1190" s="33"/>
      <c r="E1190" s="33"/>
    </row>
    <row r="1191" spans="1:5" hidden="1" x14ac:dyDescent="0.25">
      <c r="A1191" s="33"/>
      <c r="B1191" s="47"/>
      <c r="C1191" s="33"/>
      <c r="D1191" s="33"/>
      <c r="E1191" s="33"/>
    </row>
    <row r="1192" spans="1:5" hidden="1" x14ac:dyDescent="0.25">
      <c r="A1192" s="33"/>
      <c r="B1192" s="47"/>
      <c r="C1192" s="33"/>
      <c r="D1192" s="33"/>
      <c r="E1192" s="33"/>
    </row>
    <row r="1193" spans="1:5" hidden="1" x14ac:dyDescent="0.25">
      <c r="A1193" s="33"/>
      <c r="B1193" s="47"/>
      <c r="C1193" s="33"/>
      <c r="D1193" s="33"/>
      <c r="E1193" s="33"/>
    </row>
    <row r="1194" spans="1:5" hidden="1" x14ac:dyDescent="0.25">
      <c r="A1194" s="33"/>
      <c r="B1194" s="47"/>
      <c r="C1194" s="33"/>
      <c r="D1194" s="33"/>
      <c r="E1194" s="33"/>
    </row>
    <row r="1195" spans="1:5" hidden="1" x14ac:dyDescent="0.25">
      <c r="A1195" s="33"/>
      <c r="B1195" s="47"/>
      <c r="C1195" s="33"/>
      <c r="D1195" s="33"/>
      <c r="E1195" s="33"/>
    </row>
    <row r="1196" spans="1:5" hidden="1" x14ac:dyDescent="0.25">
      <c r="A1196" s="33"/>
      <c r="B1196" s="47"/>
      <c r="C1196" s="33"/>
      <c r="D1196" s="33"/>
      <c r="E1196" s="33"/>
    </row>
    <row r="1197" spans="1:5" hidden="1" x14ac:dyDescent="0.25">
      <c r="A1197" s="33"/>
      <c r="B1197" s="47"/>
      <c r="C1197" s="33"/>
      <c r="D1197" s="33"/>
      <c r="E1197" s="33"/>
    </row>
    <row r="1198" spans="1:5" hidden="1" x14ac:dyDescent="0.25">
      <c r="A1198" s="33"/>
      <c r="B1198" s="47"/>
      <c r="C1198" s="33"/>
      <c r="D1198" s="33"/>
      <c r="E1198" s="33"/>
    </row>
    <row r="1199" spans="1:5" hidden="1" x14ac:dyDescent="0.25">
      <c r="A1199" s="33"/>
      <c r="B1199" s="47"/>
      <c r="C1199" s="33"/>
      <c r="D1199" s="33"/>
      <c r="E1199" s="33"/>
    </row>
    <row r="1200" spans="1:5" hidden="1" x14ac:dyDescent="0.25">
      <c r="A1200" s="33"/>
      <c r="B1200" s="47"/>
      <c r="C1200" s="33"/>
      <c r="D1200" s="33"/>
      <c r="E1200" s="33"/>
    </row>
    <row r="1201" spans="1:5" hidden="1" x14ac:dyDescent="0.25">
      <c r="A1201" s="33"/>
      <c r="B1201" s="47"/>
      <c r="C1201" s="33"/>
      <c r="D1201" s="33"/>
      <c r="E1201" s="33"/>
    </row>
    <row r="1202" spans="1:5" hidden="1" x14ac:dyDescent="0.25">
      <c r="A1202" s="33"/>
      <c r="B1202" s="47"/>
      <c r="C1202" s="33"/>
      <c r="D1202" s="33"/>
      <c r="E1202" s="33"/>
    </row>
    <row r="1203" spans="1:5" hidden="1" x14ac:dyDescent="0.25">
      <c r="A1203" s="33"/>
      <c r="B1203" s="47"/>
      <c r="C1203" s="33"/>
      <c r="D1203" s="33"/>
      <c r="E1203" s="33"/>
    </row>
    <row r="1204" spans="1:5" hidden="1" x14ac:dyDescent="0.25">
      <c r="A1204" s="33"/>
      <c r="B1204" s="47"/>
      <c r="C1204" s="33"/>
      <c r="D1204" s="33"/>
      <c r="E1204" s="33"/>
    </row>
    <row r="1205" spans="1:5" hidden="1" x14ac:dyDescent="0.25">
      <c r="A1205" s="33"/>
      <c r="B1205" s="47"/>
      <c r="C1205" s="33"/>
      <c r="D1205" s="33"/>
      <c r="E1205" s="33"/>
    </row>
    <row r="1206" spans="1:5" hidden="1" x14ac:dyDescent="0.25">
      <c r="A1206" s="33"/>
      <c r="B1206" s="47"/>
      <c r="C1206" s="33"/>
      <c r="D1206" s="33"/>
      <c r="E1206" s="33"/>
    </row>
    <row r="1207" spans="1:5" hidden="1" x14ac:dyDescent="0.25">
      <c r="A1207" s="33"/>
      <c r="B1207" s="47"/>
      <c r="C1207" s="33"/>
      <c r="D1207" s="33"/>
      <c r="E1207" s="33"/>
    </row>
    <row r="1208" spans="1:5" hidden="1" x14ac:dyDescent="0.25">
      <c r="A1208" s="33"/>
      <c r="B1208" s="47"/>
      <c r="C1208" s="33"/>
      <c r="D1208" s="33"/>
      <c r="E1208" s="33"/>
    </row>
    <row r="1209" spans="1:5" hidden="1" x14ac:dyDescent="0.25">
      <c r="A1209" s="33"/>
      <c r="B1209" s="47"/>
      <c r="C1209" s="33"/>
      <c r="D1209" s="33"/>
      <c r="E1209" s="33"/>
    </row>
    <row r="1210" spans="1:5" hidden="1" x14ac:dyDescent="0.25">
      <c r="A1210" s="33"/>
      <c r="B1210" s="47"/>
      <c r="C1210" s="33"/>
      <c r="D1210" s="33"/>
      <c r="E1210" s="33"/>
    </row>
    <row r="1211" spans="1:5" hidden="1" x14ac:dyDescent="0.25">
      <c r="A1211" s="33"/>
      <c r="B1211" s="47"/>
      <c r="C1211" s="33"/>
      <c r="D1211" s="33"/>
      <c r="E1211" s="33"/>
    </row>
    <row r="1212" spans="1:5" hidden="1" x14ac:dyDescent="0.25">
      <c r="A1212" s="33"/>
      <c r="B1212" s="47"/>
      <c r="C1212" s="33"/>
      <c r="D1212" s="33"/>
      <c r="E1212" s="33"/>
    </row>
    <row r="1213" spans="1:5" hidden="1" x14ac:dyDescent="0.25">
      <c r="A1213" s="33"/>
      <c r="B1213" s="47"/>
      <c r="C1213" s="33"/>
      <c r="D1213" s="33"/>
      <c r="E1213" s="33"/>
    </row>
    <row r="1214" spans="1:5" hidden="1" x14ac:dyDescent="0.25">
      <c r="A1214" s="33"/>
      <c r="B1214" s="47"/>
      <c r="C1214" s="33"/>
      <c r="D1214" s="33"/>
      <c r="E1214" s="33"/>
    </row>
    <row r="1215" spans="1:5" hidden="1" x14ac:dyDescent="0.25">
      <c r="A1215" s="33"/>
      <c r="B1215" s="47"/>
      <c r="C1215" s="33"/>
      <c r="D1215" s="33"/>
      <c r="E1215" s="33"/>
    </row>
    <row r="1216" spans="1:5" hidden="1" x14ac:dyDescent="0.25">
      <c r="A1216" s="33"/>
      <c r="B1216" s="47"/>
      <c r="C1216" s="33"/>
      <c r="D1216" s="33"/>
      <c r="E1216" s="33"/>
    </row>
    <row r="1217" spans="1:5" hidden="1" x14ac:dyDescent="0.25">
      <c r="A1217" s="33"/>
      <c r="B1217" s="47"/>
      <c r="C1217" s="33"/>
      <c r="D1217" s="33"/>
      <c r="E1217" s="33"/>
    </row>
    <row r="1218" spans="1:5" hidden="1" x14ac:dyDescent="0.25">
      <c r="A1218" s="33"/>
      <c r="B1218" s="47"/>
      <c r="C1218" s="33"/>
      <c r="D1218" s="33"/>
      <c r="E1218" s="33"/>
    </row>
    <row r="1219" spans="1:5" hidden="1" x14ac:dyDescent="0.25">
      <c r="A1219" s="33"/>
      <c r="B1219" s="47"/>
      <c r="C1219" s="33"/>
      <c r="D1219" s="33"/>
      <c r="E1219" s="33"/>
    </row>
    <row r="1220" spans="1:5" hidden="1" x14ac:dyDescent="0.25">
      <c r="A1220" s="33"/>
      <c r="B1220" s="47"/>
      <c r="C1220" s="33"/>
      <c r="D1220" s="33"/>
      <c r="E1220" s="33"/>
    </row>
    <row r="1221" spans="1:5" hidden="1" x14ac:dyDescent="0.25">
      <c r="A1221" s="33"/>
      <c r="B1221" s="47"/>
      <c r="C1221" s="33"/>
      <c r="D1221" s="33"/>
      <c r="E1221" s="33"/>
    </row>
    <row r="1222" spans="1:5" hidden="1" x14ac:dyDescent="0.25">
      <c r="A1222" s="33"/>
      <c r="B1222" s="47"/>
      <c r="C1222" s="33"/>
      <c r="D1222" s="33"/>
      <c r="E1222" s="33"/>
    </row>
    <row r="1223" spans="1:5" hidden="1" x14ac:dyDescent="0.25">
      <c r="A1223" s="33"/>
      <c r="B1223" s="47"/>
      <c r="C1223" s="33"/>
      <c r="D1223" s="33"/>
      <c r="E1223" s="33"/>
    </row>
    <row r="1224" spans="1:5" hidden="1" x14ac:dyDescent="0.25">
      <c r="A1224" s="33"/>
      <c r="B1224" s="47"/>
      <c r="C1224" s="33"/>
      <c r="D1224" s="33"/>
      <c r="E1224" s="33"/>
    </row>
    <row r="1225" spans="1:5" hidden="1" x14ac:dyDescent="0.25">
      <c r="A1225" s="33"/>
      <c r="B1225" s="47"/>
      <c r="C1225" s="33"/>
      <c r="D1225" s="33"/>
      <c r="E1225" s="33"/>
    </row>
    <row r="1226" spans="1:5" hidden="1" x14ac:dyDescent="0.25">
      <c r="A1226" s="33"/>
      <c r="B1226" s="47"/>
      <c r="C1226" s="33"/>
      <c r="D1226" s="33"/>
      <c r="E1226" s="33"/>
    </row>
    <row r="1227" spans="1:5" hidden="1" x14ac:dyDescent="0.25">
      <c r="A1227" s="33"/>
      <c r="B1227" s="47"/>
      <c r="C1227" s="33"/>
      <c r="D1227" s="33"/>
      <c r="E1227" s="33"/>
    </row>
    <row r="1228" spans="1:5" hidden="1" x14ac:dyDescent="0.25">
      <c r="A1228" s="33"/>
      <c r="B1228" s="47"/>
      <c r="C1228" s="33"/>
      <c r="D1228" s="33"/>
      <c r="E1228" s="33"/>
    </row>
    <row r="1229" spans="1:5" hidden="1" x14ac:dyDescent="0.25">
      <c r="A1229" s="33"/>
      <c r="B1229" s="47"/>
      <c r="C1229" s="33"/>
      <c r="D1229" s="33"/>
      <c r="E1229" s="33"/>
    </row>
    <row r="1230" spans="1:5" hidden="1" x14ac:dyDescent="0.25">
      <c r="A1230" s="33"/>
      <c r="B1230" s="47"/>
      <c r="C1230" s="33"/>
      <c r="D1230" s="33"/>
      <c r="E1230" s="33"/>
    </row>
    <row r="1231" spans="1:5" hidden="1" x14ac:dyDescent="0.25">
      <c r="A1231" s="33"/>
      <c r="B1231" s="47"/>
      <c r="C1231" s="33"/>
      <c r="D1231" s="33"/>
      <c r="E1231" s="33"/>
    </row>
    <row r="1232" spans="1:5" hidden="1" x14ac:dyDescent="0.25">
      <c r="A1232" s="33"/>
      <c r="B1232" s="47"/>
      <c r="C1232" s="33"/>
      <c r="D1232" s="33"/>
      <c r="E1232" s="33"/>
    </row>
    <row r="1233" spans="1:5" hidden="1" x14ac:dyDescent="0.25">
      <c r="A1233" s="33"/>
      <c r="B1233" s="47"/>
      <c r="C1233" s="33"/>
      <c r="D1233" s="33"/>
      <c r="E1233" s="33"/>
    </row>
    <row r="1234" spans="1:5" hidden="1" x14ac:dyDescent="0.25">
      <c r="A1234" s="33"/>
      <c r="B1234" s="47"/>
      <c r="C1234" s="33"/>
      <c r="D1234" s="33"/>
      <c r="E1234" s="33"/>
    </row>
    <row r="1235" spans="1:5" hidden="1" x14ac:dyDescent="0.25">
      <c r="A1235" s="33"/>
      <c r="B1235" s="47"/>
      <c r="C1235" s="33"/>
      <c r="D1235" s="33"/>
      <c r="E1235" s="33"/>
    </row>
    <row r="1236" spans="1:5" hidden="1" x14ac:dyDescent="0.25">
      <c r="A1236" s="33"/>
      <c r="B1236" s="47"/>
      <c r="C1236" s="33"/>
      <c r="D1236" s="33"/>
      <c r="E1236" s="33"/>
    </row>
    <row r="1237" spans="1:5" hidden="1" x14ac:dyDescent="0.25">
      <c r="A1237" s="33"/>
      <c r="B1237" s="47"/>
      <c r="C1237" s="33"/>
      <c r="D1237" s="33"/>
      <c r="E1237" s="33"/>
    </row>
    <row r="1238" spans="1:5" hidden="1" x14ac:dyDescent="0.25">
      <c r="A1238" s="33"/>
      <c r="B1238" s="47"/>
      <c r="C1238" s="33"/>
      <c r="D1238" s="33"/>
      <c r="E1238" s="33"/>
    </row>
    <row r="1239" spans="1:5" hidden="1" x14ac:dyDescent="0.25">
      <c r="A1239" s="33"/>
      <c r="B1239" s="47"/>
      <c r="C1239" s="33"/>
      <c r="D1239" s="33"/>
      <c r="E1239" s="33"/>
    </row>
    <row r="1240" spans="1:5" hidden="1" x14ac:dyDescent="0.25">
      <c r="A1240" s="33"/>
      <c r="B1240" s="47"/>
      <c r="C1240" s="33"/>
      <c r="D1240" s="33"/>
      <c r="E1240" s="33"/>
    </row>
    <row r="1241" spans="1:5" hidden="1" x14ac:dyDescent="0.25">
      <c r="A1241" s="33"/>
      <c r="B1241" s="47"/>
      <c r="C1241" s="33"/>
      <c r="D1241" s="33"/>
      <c r="E1241" s="33"/>
    </row>
    <row r="1242" spans="1:5" hidden="1" x14ac:dyDescent="0.25">
      <c r="A1242" s="33"/>
      <c r="B1242" s="47"/>
      <c r="C1242" s="33"/>
      <c r="D1242" s="33"/>
      <c r="E1242" s="33"/>
    </row>
    <row r="1243" spans="1:5" hidden="1" x14ac:dyDescent="0.25">
      <c r="A1243" s="33"/>
      <c r="B1243" s="47"/>
      <c r="C1243" s="33"/>
      <c r="D1243" s="33"/>
      <c r="E1243" s="33"/>
    </row>
    <row r="1244" spans="1:5" hidden="1" x14ac:dyDescent="0.25">
      <c r="A1244" s="33"/>
      <c r="B1244" s="47"/>
      <c r="C1244" s="33"/>
      <c r="D1244" s="33"/>
      <c r="E1244" s="33"/>
    </row>
    <row r="1245" spans="1:5" hidden="1" x14ac:dyDescent="0.25">
      <c r="A1245" s="33"/>
      <c r="B1245" s="47"/>
      <c r="C1245" s="33"/>
      <c r="D1245" s="33"/>
      <c r="E1245" s="33"/>
    </row>
    <row r="1246" spans="1:5" hidden="1" x14ac:dyDescent="0.25">
      <c r="A1246" s="33"/>
      <c r="B1246" s="47"/>
      <c r="C1246" s="33"/>
      <c r="D1246" s="33"/>
      <c r="E1246" s="33"/>
    </row>
    <row r="1247" spans="1:5" hidden="1" x14ac:dyDescent="0.25">
      <c r="A1247" s="33"/>
      <c r="B1247" s="47"/>
      <c r="C1247" s="33"/>
      <c r="D1247" s="33"/>
      <c r="E1247" s="33"/>
    </row>
    <row r="1248" spans="1:5" hidden="1" x14ac:dyDescent="0.25">
      <c r="A1248" s="33"/>
      <c r="B1248" s="47"/>
      <c r="C1248" s="33"/>
      <c r="D1248" s="33"/>
      <c r="E1248" s="33"/>
    </row>
    <row r="1249" spans="1:5" hidden="1" x14ac:dyDescent="0.25">
      <c r="A1249" s="33"/>
      <c r="B1249" s="47"/>
      <c r="C1249" s="33"/>
      <c r="D1249" s="33"/>
      <c r="E1249" s="33"/>
    </row>
    <row r="1250" spans="1:5" hidden="1" x14ac:dyDescent="0.25">
      <c r="A1250" s="33"/>
      <c r="B1250" s="47"/>
      <c r="C1250" s="33"/>
      <c r="D1250" s="33"/>
      <c r="E1250" s="33"/>
    </row>
    <row r="1251" spans="1:5" hidden="1" x14ac:dyDescent="0.25">
      <c r="A1251" s="33"/>
      <c r="B1251" s="47"/>
      <c r="C1251" s="33"/>
      <c r="D1251" s="33"/>
      <c r="E1251" s="33"/>
    </row>
    <row r="1252" spans="1:5" hidden="1" x14ac:dyDescent="0.25">
      <c r="A1252" s="33"/>
      <c r="B1252" s="47"/>
      <c r="C1252" s="33"/>
      <c r="D1252" s="33"/>
      <c r="E1252" s="33"/>
    </row>
    <row r="1253" spans="1:5" hidden="1" x14ac:dyDescent="0.25">
      <c r="A1253" s="33"/>
      <c r="B1253" s="47"/>
      <c r="C1253" s="33"/>
      <c r="D1253" s="33"/>
      <c r="E1253" s="33"/>
    </row>
    <row r="1254" spans="1:5" hidden="1" x14ac:dyDescent="0.25">
      <c r="A1254" s="33"/>
      <c r="B1254" s="47"/>
      <c r="C1254" s="33"/>
      <c r="D1254" s="33"/>
      <c r="E1254" s="33"/>
    </row>
    <row r="1255" spans="1:5" hidden="1" x14ac:dyDescent="0.25">
      <c r="A1255" s="33"/>
      <c r="B1255" s="47"/>
      <c r="C1255" s="33"/>
      <c r="D1255" s="33"/>
      <c r="E1255" s="33"/>
    </row>
    <row r="1256" spans="1:5" hidden="1" x14ac:dyDescent="0.25">
      <c r="A1256" s="33"/>
      <c r="B1256" s="47"/>
      <c r="C1256" s="33"/>
      <c r="D1256" s="33"/>
      <c r="E1256" s="33"/>
    </row>
    <row r="1257" spans="1:5" hidden="1" x14ac:dyDescent="0.25">
      <c r="A1257" s="33"/>
      <c r="B1257" s="47"/>
      <c r="C1257" s="33"/>
      <c r="D1257" s="33"/>
      <c r="E1257" s="33"/>
    </row>
    <row r="1258" spans="1:5" hidden="1" x14ac:dyDescent="0.25">
      <c r="A1258" s="33"/>
      <c r="B1258" s="47"/>
      <c r="C1258" s="33"/>
      <c r="D1258" s="33"/>
      <c r="E1258" s="33"/>
    </row>
    <row r="1259" spans="1:5" hidden="1" x14ac:dyDescent="0.25">
      <c r="A1259" s="33"/>
      <c r="B1259" s="47"/>
      <c r="C1259" s="33"/>
      <c r="D1259" s="33"/>
      <c r="E1259" s="33"/>
    </row>
    <row r="1260" spans="1:5" hidden="1" x14ac:dyDescent="0.25">
      <c r="A1260" s="33"/>
      <c r="B1260" s="47"/>
      <c r="C1260" s="33"/>
      <c r="D1260" s="33"/>
      <c r="E1260" s="33"/>
    </row>
    <row r="1261" spans="1:5" hidden="1" x14ac:dyDescent="0.25">
      <c r="A1261" s="33"/>
      <c r="B1261" s="47"/>
      <c r="C1261" s="33"/>
      <c r="D1261" s="33"/>
      <c r="E1261" s="33"/>
    </row>
    <row r="1262" spans="1:5" hidden="1" x14ac:dyDescent="0.25">
      <c r="A1262" s="33"/>
      <c r="B1262" s="47"/>
      <c r="C1262" s="33"/>
      <c r="D1262" s="33"/>
      <c r="E1262" s="33"/>
    </row>
    <row r="1263" spans="1:5" hidden="1" x14ac:dyDescent="0.25">
      <c r="A1263" s="33"/>
      <c r="B1263" s="47"/>
      <c r="C1263" s="33"/>
      <c r="D1263" s="33"/>
      <c r="E1263" s="33"/>
    </row>
    <row r="1264" spans="1:5" hidden="1" x14ac:dyDescent="0.25">
      <c r="A1264" s="33"/>
      <c r="B1264" s="47"/>
      <c r="C1264" s="33"/>
      <c r="D1264" s="33"/>
      <c r="E1264" s="33"/>
    </row>
    <row r="1265" spans="1:5" hidden="1" x14ac:dyDescent="0.25">
      <c r="A1265" s="33"/>
      <c r="B1265" s="47"/>
      <c r="C1265" s="33"/>
      <c r="D1265" s="33"/>
      <c r="E1265" s="33"/>
    </row>
    <row r="1266" spans="1:5" hidden="1" x14ac:dyDescent="0.25">
      <c r="A1266" s="33"/>
      <c r="B1266" s="47"/>
      <c r="C1266" s="33"/>
      <c r="D1266" s="33"/>
      <c r="E1266" s="33"/>
    </row>
    <row r="1267" spans="1:5" hidden="1" x14ac:dyDescent="0.25">
      <c r="A1267" s="33"/>
      <c r="B1267" s="47"/>
      <c r="C1267" s="33"/>
      <c r="D1267" s="33"/>
      <c r="E1267" s="33"/>
    </row>
    <row r="1268" spans="1:5" hidden="1" x14ac:dyDescent="0.25">
      <c r="A1268" s="33"/>
      <c r="B1268" s="47"/>
      <c r="C1268" s="33"/>
      <c r="D1268" s="33"/>
      <c r="E1268" s="33"/>
    </row>
    <row r="1269" spans="1:5" hidden="1" x14ac:dyDescent="0.25">
      <c r="A1269" s="33"/>
      <c r="B1269" s="47"/>
      <c r="C1269" s="33"/>
      <c r="D1269" s="33"/>
      <c r="E1269" s="33"/>
    </row>
    <row r="1270" spans="1:5" hidden="1" x14ac:dyDescent="0.25">
      <c r="A1270" s="33"/>
      <c r="B1270" s="47"/>
      <c r="C1270" s="33"/>
      <c r="D1270" s="33"/>
      <c r="E1270" s="33"/>
    </row>
    <row r="1271" spans="1:5" hidden="1" x14ac:dyDescent="0.25">
      <c r="A1271" s="33"/>
      <c r="B1271" s="47"/>
      <c r="C1271" s="33"/>
      <c r="D1271" s="33"/>
      <c r="E1271" s="33"/>
    </row>
    <row r="1272" spans="1:5" hidden="1" x14ac:dyDescent="0.25">
      <c r="A1272" s="33"/>
      <c r="B1272" s="33"/>
      <c r="C1272" s="33"/>
      <c r="D1272" s="33"/>
      <c r="E1272" s="33"/>
    </row>
    <row r="1273" spans="1:5" hidden="1" x14ac:dyDescent="0.25">
      <c r="A1273" s="33"/>
      <c r="B1273" s="33"/>
      <c r="C1273" s="33"/>
      <c r="D1273" s="33"/>
      <c r="E1273" s="33"/>
    </row>
    <row r="1274" spans="1:5" hidden="1" x14ac:dyDescent="0.25">
      <c r="A1274" s="33"/>
      <c r="B1274" s="33"/>
      <c r="C1274" s="33"/>
      <c r="D1274" s="33"/>
      <c r="E1274" s="33"/>
    </row>
    <row r="1275" spans="1:5" hidden="1" x14ac:dyDescent="0.25">
      <c r="A1275" s="33"/>
      <c r="B1275" s="33"/>
      <c r="C1275" s="33"/>
      <c r="D1275" s="33"/>
      <c r="E1275" s="33"/>
    </row>
    <row r="1276" spans="1:5" hidden="1" x14ac:dyDescent="0.25">
      <c r="A1276" s="33"/>
      <c r="B1276" s="33"/>
      <c r="C1276" s="33"/>
      <c r="D1276" s="33"/>
      <c r="E1276" s="33"/>
    </row>
    <row r="1277" spans="1:5" hidden="1" x14ac:dyDescent="0.25">
      <c r="A1277" s="33"/>
      <c r="B1277" s="33"/>
      <c r="C1277" s="33"/>
      <c r="D1277" s="33"/>
      <c r="E1277" s="33"/>
    </row>
    <row r="1278" spans="1:5" hidden="1" x14ac:dyDescent="0.25">
      <c r="A1278" s="33"/>
      <c r="B1278" s="33"/>
      <c r="C1278" s="33"/>
      <c r="D1278" s="33"/>
      <c r="E1278" s="33"/>
    </row>
    <row r="1279" spans="1:5" hidden="1" x14ac:dyDescent="0.25">
      <c r="A1279" s="33"/>
      <c r="B1279" s="33"/>
      <c r="C1279" s="33"/>
      <c r="D1279" s="33"/>
      <c r="E1279" s="33"/>
    </row>
    <row r="1280" spans="1:5" hidden="1" x14ac:dyDescent="0.25">
      <c r="A1280" s="33"/>
      <c r="B1280" s="33"/>
      <c r="C1280" s="33"/>
      <c r="D1280" s="33"/>
      <c r="E1280" s="33"/>
    </row>
    <row r="1281" spans="1:5" hidden="1" x14ac:dyDescent="0.25">
      <c r="A1281" s="33"/>
      <c r="B1281" s="33"/>
      <c r="C1281" s="33"/>
      <c r="D1281" s="33"/>
      <c r="E1281" s="33"/>
    </row>
    <row r="1282" spans="1:5" hidden="1" x14ac:dyDescent="0.25">
      <c r="A1282" s="33"/>
      <c r="B1282" s="33"/>
      <c r="C1282" s="33"/>
      <c r="D1282" s="33"/>
      <c r="E1282" s="33"/>
    </row>
    <row r="1283" spans="1:5" hidden="1" x14ac:dyDescent="0.25">
      <c r="A1283" s="33"/>
      <c r="B1283" s="33"/>
      <c r="C1283" s="33"/>
      <c r="D1283" s="33"/>
      <c r="E1283" s="33"/>
    </row>
    <row r="1284" spans="1:5" hidden="1" x14ac:dyDescent="0.25">
      <c r="A1284" s="33"/>
      <c r="B1284" s="33"/>
      <c r="C1284" s="33"/>
      <c r="D1284" s="33"/>
      <c r="E1284" s="33"/>
    </row>
    <row r="1285" spans="1:5" hidden="1" x14ac:dyDescent="0.25">
      <c r="A1285" s="33"/>
      <c r="B1285" s="33"/>
      <c r="C1285" s="33"/>
      <c r="D1285" s="33"/>
      <c r="E1285" s="33"/>
    </row>
    <row r="1286" spans="1:5" hidden="1" x14ac:dyDescent="0.25">
      <c r="A1286" s="33"/>
      <c r="B1286" s="33"/>
      <c r="C1286" s="33"/>
      <c r="D1286" s="33"/>
      <c r="E1286" s="33"/>
    </row>
    <row r="1287" spans="1:5" hidden="1" x14ac:dyDescent="0.25">
      <c r="A1287" s="33"/>
      <c r="B1287" s="33"/>
      <c r="C1287" s="33"/>
      <c r="D1287" s="33"/>
      <c r="E1287" s="33"/>
    </row>
    <row r="1288" spans="1:5" hidden="1" x14ac:dyDescent="0.25">
      <c r="A1288" s="33"/>
      <c r="B1288" s="33"/>
      <c r="C1288" s="33"/>
      <c r="D1288" s="33"/>
      <c r="E1288" s="33"/>
    </row>
    <row r="1289" spans="1:5" hidden="1" x14ac:dyDescent="0.25">
      <c r="A1289" s="33"/>
      <c r="B1289" s="33"/>
      <c r="C1289" s="33"/>
      <c r="D1289" s="33"/>
      <c r="E1289" s="33"/>
    </row>
    <row r="1290" spans="1:5" hidden="1" x14ac:dyDescent="0.25">
      <c r="A1290" s="33"/>
      <c r="B1290" s="33"/>
      <c r="C1290" s="33"/>
      <c r="D1290" s="33"/>
      <c r="E1290" s="33"/>
    </row>
    <row r="1291" spans="1:5" hidden="1" x14ac:dyDescent="0.25">
      <c r="A1291" s="33"/>
      <c r="B1291" s="33"/>
      <c r="C1291" s="33"/>
      <c r="D1291" s="33"/>
      <c r="E1291" s="33"/>
    </row>
    <row r="1292" spans="1:5" hidden="1" x14ac:dyDescent="0.25">
      <c r="A1292" s="33"/>
      <c r="B1292" s="33"/>
      <c r="C1292" s="33"/>
      <c r="D1292" s="33"/>
      <c r="E1292" s="33"/>
    </row>
    <row r="1293" spans="1:5" hidden="1" x14ac:dyDescent="0.25">
      <c r="A1293" s="33"/>
      <c r="B1293" s="33"/>
      <c r="C1293" s="33"/>
      <c r="D1293" s="33"/>
      <c r="E1293" s="33"/>
    </row>
    <row r="1294" spans="1:5" hidden="1" x14ac:dyDescent="0.25">
      <c r="A1294" s="33"/>
      <c r="B1294" s="33"/>
      <c r="C1294" s="33"/>
      <c r="D1294" s="33"/>
      <c r="E1294" s="33"/>
    </row>
    <row r="1295" spans="1:5" hidden="1" x14ac:dyDescent="0.25">
      <c r="A1295" s="33"/>
      <c r="B1295" s="33"/>
      <c r="C1295" s="33"/>
      <c r="D1295" s="33"/>
      <c r="E1295" s="33"/>
    </row>
    <row r="1296" spans="1:5" hidden="1" x14ac:dyDescent="0.25">
      <c r="A1296" s="33"/>
      <c r="B1296" s="33"/>
      <c r="C1296" s="33"/>
      <c r="D1296" s="33"/>
      <c r="E1296" s="33"/>
    </row>
    <row r="1297" spans="1:5" hidden="1" x14ac:dyDescent="0.25">
      <c r="A1297" s="33"/>
      <c r="B1297" s="33"/>
      <c r="C1297" s="33"/>
      <c r="D1297" s="33"/>
      <c r="E1297" s="33"/>
    </row>
    <row r="1298" spans="1:5" hidden="1" x14ac:dyDescent="0.25">
      <c r="A1298" s="33"/>
      <c r="B1298" s="33"/>
      <c r="C1298" s="33"/>
      <c r="D1298" s="33"/>
      <c r="E1298" s="3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D666B-31D1-4B63-A718-92BD186F7F5A}">
  <sheetPr>
    <tabColor theme="4" tint="0.59999389629810485"/>
  </sheetPr>
  <dimension ref="A1:AR963"/>
  <sheetViews>
    <sheetView showGridLines="0" workbookViewId="0"/>
  </sheetViews>
  <sheetFormatPr defaultColWidth="0" defaultRowHeight="12.5" zeroHeight="1" x14ac:dyDescent="0.25"/>
  <cols>
    <col min="1" max="1" width="12.08984375" style="1" customWidth="1"/>
    <col min="2" max="14" width="20.1796875" style="1" customWidth="1"/>
    <col min="15" max="15" width="10.6328125" style="1" customWidth="1"/>
    <col min="16" max="20" width="20.1796875" style="1" customWidth="1"/>
    <col min="21" max="44" width="20.1796875" style="1" hidden="1" customWidth="1"/>
    <col min="45" max="16384" width="8.7265625" style="1" hidden="1"/>
  </cols>
  <sheetData>
    <row r="1" spans="1:35" x14ac:dyDescent="0.25"/>
    <row r="2" spans="1:35" ht="20" x14ac:dyDescent="0.4">
      <c r="B2" s="2" t="s">
        <v>32</v>
      </c>
    </row>
    <row r="3" spans="1:35" x14ac:dyDescent="0.25"/>
    <row r="4" spans="1:35" ht="15.5" x14ac:dyDescent="0.35">
      <c r="B4" s="4" t="s">
        <v>15</v>
      </c>
      <c r="C4" s="3"/>
      <c r="D4" s="3"/>
      <c r="E4" s="3"/>
      <c r="F4" s="33"/>
      <c r="G4" s="4" t="s">
        <v>73</v>
      </c>
      <c r="H4" s="3"/>
      <c r="I4" s="3"/>
      <c r="J4" s="3"/>
      <c r="K4" s="3"/>
      <c r="L4" s="3"/>
      <c r="M4" s="33"/>
      <c r="N4" s="4" t="s">
        <v>25</v>
      </c>
      <c r="O4" s="4"/>
      <c r="P4" s="4"/>
      <c r="Q4" s="3"/>
      <c r="R4" s="3"/>
      <c r="S4" s="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3" x14ac:dyDescent="0.3">
      <c r="B5" s="41" t="s">
        <v>82</v>
      </c>
    </row>
    <row r="6" spans="1:35" x14ac:dyDescent="0.25"/>
    <row r="7" spans="1:35" ht="13" x14ac:dyDescent="0.3">
      <c r="A7" s="41" t="s">
        <v>76</v>
      </c>
      <c r="B7" s="35" t="s">
        <v>72</v>
      </c>
      <c r="C7" s="35" t="s">
        <v>30</v>
      </c>
      <c r="D7" s="35" t="s">
        <v>67</v>
      </c>
      <c r="E7" s="35" t="s">
        <v>68</v>
      </c>
      <c r="F7" s="48"/>
      <c r="G7" s="40" t="s">
        <v>22</v>
      </c>
      <c r="H7" s="40" t="s">
        <v>23</v>
      </c>
      <c r="I7" s="40" t="s">
        <v>24</v>
      </c>
      <c r="J7" s="40" t="s">
        <v>86</v>
      </c>
      <c r="K7" s="40" t="s">
        <v>66</v>
      </c>
      <c r="L7" s="40" t="s">
        <v>16</v>
      </c>
      <c r="O7" s="41" t="s">
        <v>29</v>
      </c>
      <c r="P7" s="34" t="s">
        <v>27</v>
      </c>
      <c r="Q7" s="34" t="s">
        <v>22</v>
      </c>
      <c r="R7" s="34" t="s">
        <v>23</v>
      </c>
      <c r="S7" s="34" t="s">
        <v>24</v>
      </c>
    </row>
    <row r="8" spans="1:35" ht="13" x14ac:dyDescent="0.3">
      <c r="B8" s="42">
        <v>11469089.82</v>
      </c>
      <c r="C8" s="36">
        <v>138</v>
      </c>
      <c r="D8" s="99">
        <v>0</v>
      </c>
      <c r="E8" s="100" t="str">
        <f>RIGHT(D8,3)</f>
        <v>0</v>
      </c>
      <c r="F8" s="33"/>
      <c r="G8" s="44">
        <f t="shared" ref="G8:G71" si="0">IF(D8=0,IF(C8&gt;=BulkLineLimit,B8,0),0)</f>
        <v>0</v>
      </c>
      <c r="H8" s="44">
        <f t="shared" ref="H8:H71" si="1">IF(D8=0,IF(AND(C8&lt;BulkLineLimit,C8&gt;=RegionalLineLimit),B8,0),0)</f>
        <v>11469089.82</v>
      </c>
      <c r="I8" s="44">
        <f t="shared" ref="I8:I71" si="2">IF(D8=0,IF(C8&lt;RegionalLineLimit,B8,0),0)+IF(AND(D8&lt;&gt;0,E8="POD"),(1-CustomerContributions)*B8,0)</f>
        <v>0</v>
      </c>
      <c r="J8" s="45">
        <f t="shared" ref="J8:J71" si="3">IF(AND(D8&lt;&gt;0,E8="POD"),CustomerContributions*B8,0)</f>
        <v>0</v>
      </c>
      <c r="K8" s="45">
        <f>IF(AND(D8&lt;&gt;0,E8="Gen"),B8,0)</f>
        <v>0</v>
      </c>
      <c r="L8" s="45">
        <f>B8-SUM(G8:K8)</f>
        <v>0</v>
      </c>
      <c r="N8" s="34" t="s">
        <v>26</v>
      </c>
      <c r="O8" s="41" t="s">
        <v>70</v>
      </c>
      <c r="P8" s="44">
        <f>SUM(Q8:S8)</f>
        <v>4537926653.908</v>
      </c>
      <c r="Q8" s="44">
        <f>SUM(G8:G497)</f>
        <v>3319615916.8399997</v>
      </c>
      <c r="R8" s="44">
        <f>SUM(H8:H497)</f>
        <v>1198050748.8200002</v>
      </c>
      <c r="S8" s="44">
        <f>SUM(I8:I497)</f>
        <v>20259988.248000003</v>
      </c>
    </row>
    <row r="9" spans="1:35" ht="13" x14ac:dyDescent="0.3">
      <c r="B9" s="42">
        <v>6650868.5399999991</v>
      </c>
      <c r="C9" s="36">
        <v>69</v>
      </c>
      <c r="D9" s="99">
        <v>0</v>
      </c>
      <c r="E9" s="100" t="str">
        <f t="shared" ref="E9:E72" si="4">RIGHT(D9,3)</f>
        <v>0</v>
      </c>
      <c r="F9" s="33"/>
      <c r="G9" s="44">
        <f t="shared" si="0"/>
        <v>0</v>
      </c>
      <c r="H9" s="44">
        <f t="shared" si="1"/>
        <v>6650868.5399999991</v>
      </c>
      <c r="I9" s="44">
        <f t="shared" si="2"/>
        <v>0</v>
      </c>
      <c r="J9" s="45">
        <f t="shared" si="3"/>
        <v>0</v>
      </c>
      <c r="K9" s="45">
        <f t="shared" ref="K9:K72" si="5">IF(AND(D9&lt;&gt;0,E9="Gen"),B9,0)</f>
        <v>0</v>
      </c>
      <c r="L9" s="45">
        <f t="shared" ref="L9:L16" si="6">B9-SUM(G9:K9)</f>
        <v>0</v>
      </c>
      <c r="P9" s="97" t="b">
        <f>SUM(B8:B497)=SUM(G8:L497)</f>
        <v>1</v>
      </c>
    </row>
    <row r="10" spans="1:35" ht="13" x14ac:dyDescent="0.3">
      <c r="B10" s="42">
        <v>4347476.57</v>
      </c>
      <c r="C10" s="36">
        <v>138</v>
      </c>
      <c r="D10" s="99">
        <v>0</v>
      </c>
      <c r="E10" s="100" t="str">
        <f t="shared" si="4"/>
        <v>0</v>
      </c>
      <c r="F10" s="33"/>
      <c r="G10" s="44">
        <f t="shared" si="0"/>
        <v>0</v>
      </c>
      <c r="H10" s="44">
        <f t="shared" si="1"/>
        <v>4347476.57</v>
      </c>
      <c r="I10" s="44">
        <f t="shared" si="2"/>
        <v>0</v>
      </c>
      <c r="J10" s="45">
        <f t="shared" si="3"/>
        <v>0</v>
      </c>
      <c r="K10" s="45">
        <f t="shared" si="5"/>
        <v>0</v>
      </c>
      <c r="L10" s="45">
        <f t="shared" si="6"/>
        <v>0</v>
      </c>
      <c r="N10" s="34" t="s">
        <v>66</v>
      </c>
      <c r="O10" s="41" t="s">
        <v>70</v>
      </c>
      <c r="P10" s="77">
        <f>SUM(K8:K497)</f>
        <v>7737565.5700000003</v>
      </c>
    </row>
    <row r="11" spans="1:35" ht="13" x14ac:dyDescent="0.3">
      <c r="B11" s="42">
        <v>1516030.36</v>
      </c>
      <c r="C11" s="36">
        <v>138</v>
      </c>
      <c r="D11" s="99">
        <v>0</v>
      </c>
      <c r="E11" s="100" t="str">
        <f t="shared" si="4"/>
        <v>0</v>
      </c>
      <c r="F11" s="33"/>
      <c r="G11" s="44">
        <f t="shared" si="0"/>
        <v>0</v>
      </c>
      <c r="H11" s="44">
        <f t="shared" si="1"/>
        <v>1516030.36</v>
      </c>
      <c r="I11" s="44">
        <f t="shared" si="2"/>
        <v>0</v>
      </c>
      <c r="J11" s="45">
        <f t="shared" si="3"/>
        <v>0</v>
      </c>
      <c r="K11" s="45">
        <f t="shared" si="5"/>
        <v>0</v>
      </c>
      <c r="L11" s="45">
        <f t="shared" si="6"/>
        <v>0</v>
      </c>
      <c r="N11" s="40" t="s">
        <v>86</v>
      </c>
      <c r="O11" s="41" t="s">
        <v>70</v>
      </c>
      <c r="P11" s="107">
        <f>SUM(J8:J497)</f>
        <v>13506658.832</v>
      </c>
    </row>
    <row r="12" spans="1:35" ht="13" x14ac:dyDescent="0.3">
      <c r="B12" s="42">
        <v>316347.20999999996</v>
      </c>
      <c r="C12" s="36">
        <v>138</v>
      </c>
      <c r="D12" s="99">
        <v>0</v>
      </c>
      <c r="E12" s="100" t="str">
        <f t="shared" si="4"/>
        <v>0</v>
      </c>
      <c r="F12" s="33"/>
      <c r="G12" s="44">
        <f t="shared" si="0"/>
        <v>0</v>
      </c>
      <c r="H12" s="44">
        <f t="shared" si="1"/>
        <v>316347.20999999996</v>
      </c>
      <c r="I12" s="44">
        <f t="shared" si="2"/>
        <v>0</v>
      </c>
      <c r="J12" s="45">
        <f t="shared" si="3"/>
        <v>0</v>
      </c>
      <c r="K12" s="45">
        <f t="shared" si="5"/>
        <v>0</v>
      </c>
      <c r="L12" s="45">
        <f t="shared" si="6"/>
        <v>0</v>
      </c>
      <c r="N12" s="34" t="s">
        <v>16</v>
      </c>
      <c r="O12" s="41" t="s">
        <v>70</v>
      </c>
      <c r="P12" s="106">
        <f>SUM(L8:L497)</f>
        <v>0</v>
      </c>
    </row>
    <row r="13" spans="1:35" x14ac:dyDescent="0.25">
      <c r="B13" s="42">
        <v>1170195.79</v>
      </c>
      <c r="C13" s="36">
        <v>138</v>
      </c>
      <c r="D13" s="99">
        <v>0</v>
      </c>
      <c r="E13" s="100" t="str">
        <f t="shared" si="4"/>
        <v>0</v>
      </c>
      <c r="F13" s="33"/>
      <c r="G13" s="44">
        <f t="shared" si="0"/>
        <v>0</v>
      </c>
      <c r="H13" s="44">
        <f t="shared" si="1"/>
        <v>1170195.79</v>
      </c>
      <c r="I13" s="44">
        <f t="shared" si="2"/>
        <v>0</v>
      </c>
      <c r="J13" s="45">
        <f t="shared" si="3"/>
        <v>0</v>
      </c>
      <c r="K13" s="45">
        <f t="shared" si="5"/>
        <v>0</v>
      </c>
      <c r="L13" s="45">
        <f t="shared" si="6"/>
        <v>0</v>
      </c>
    </row>
    <row r="14" spans="1:35" ht="13" x14ac:dyDescent="0.3">
      <c r="B14" s="42">
        <v>7615700.2800000003</v>
      </c>
      <c r="C14" s="36">
        <v>138</v>
      </c>
      <c r="D14" s="99">
        <v>0</v>
      </c>
      <c r="E14" s="100" t="str">
        <f t="shared" si="4"/>
        <v>0</v>
      </c>
      <c r="F14" s="33"/>
      <c r="G14" s="44">
        <f t="shared" si="0"/>
        <v>0</v>
      </c>
      <c r="H14" s="44">
        <f t="shared" si="1"/>
        <v>7615700.2800000003</v>
      </c>
      <c r="I14" s="44">
        <f t="shared" si="2"/>
        <v>0</v>
      </c>
      <c r="J14" s="45">
        <f t="shared" si="3"/>
        <v>0</v>
      </c>
      <c r="K14" s="45">
        <f t="shared" si="5"/>
        <v>0</v>
      </c>
      <c r="L14" s="45">
        <f t="shared" si="6"/>
        <v>0</v>
      </c>
      <c r="N14" s="34" t="s">
        <v>28</v>
      </c>
      <c r="O14" s="41" t="s">
        <v>70</v>
      </c>
      <c r="P14" s="44">
        <f>SUM(Q14:S14)</f>
        <v>4537926653.908</v>
      </c>
      <c r="Q14" s="44">
        <f>Q8+$P12*(Q8/SUM($Q8:$S8))</f>
        <v>3319615916.8399997</v>
      </c>
      <c r="R14" s="44">
        <f>R8+$P12*(R8/SUM($Q8:$S8))</f>
        <v>1198050748.8200002</v>
      </c>
      <c r="S14" s="44">
        <f>S8+$P12*(S8/SUM($Q8:$S8))</f>
        <v>20259988.248000003</v>
      </c>
    </row>
    <row r="15" spans="1:35" ht="13" x14ac:dyDescent="0.3">
      <c r="B15" s="42">
        <v>1571073.2999999998</v>
      </c>
      <c r="C15" s="36">
        <v>138</v>
      </c>
      <c r="D15" s="99">
        <v>0</v>
      </c>
      <c r="E15" s="100" t="str">
        <f t="shared" si="4"/>
        <v>0</v>
      </c>
      <c r="F15" s="33"/>
      <c r="G15" s="44">
        <f t="shared" si="0"/>
        <v>0</v>
      </c>
      <c r="H15" s="44">
        <f t="shared" si="1"/>
        <v>1571073.2999999998</v>
      </c>
      <c r="I15" s="44">
        <f t="shared" si="2"/>
        <v>0</v>
      </c>
      <c r="J15" s="45">
        <f t="shared" si="3"/>
        <v>0</v>
      </c>
      <c r="K15" s="45">
        <f t="shared" si="5"/>
        <v>0</v>
      </c>
      <c r="L15" s="45">
        <f t="shared" si="6"/>
        <v>0</v>
      </c>
      <c r="P15" s="98">
        <f>P14+P10+P11-SUM(B8:B497)</f>
        <v>0</v>
      </c>
    </row>
    <row r="16" spans="1:35" ht="13" x14ac:dyDescent="0.3">
      <c r="B16" s="42">
        <v>885270.67999999993</v>
      </c>
      <c r="C16" s="36">
        <v>138</v>
      </c>
      <c r="D16" s="99">
        <v>0</v>
      </c>
      <c r="E16" s="100" t="str">
        <f t="shared" si="4"/>
        <v>0</v>
      </c>
      <c r="F16" s="33"/>
      <c r="G16" s="44">
        <f t="shared" si="0"/>
        <v>0</v>
      </c>
      <c r="H16" s="44">
        <f t="shared" si="1"/>
        <v>885270.67999999993</v>
      </c>
      <c r="I16" s="44">
        <f t="shared" si="2"/>
        <v>0</v>
      </c>
      <c r="J16" s="45">
        <f t="shared" si="3"/>
        <v>0</v>
      </c>
      <c r="K16" s="45">
        <f t="shared" si="5"/>
        <v>0</v>
      </c>
      <c r="L16" s="45">
        <f t="shared" si="6"/>
        <v>0</v>
      </c>
      <c r="N16" s="34" t="s">
        <v>14</v>
      </c>
      <c r="O16" s="41" t="s">
        <v>6</v>
      </c>
      <c r="Q16" s="24">
        <f>Q14/SUM($Q14:$S14)</f>
        <v>0.73152701002366183</v>
      </c>
      <c r="R16" s="24">
        <f>R14/SUM($Q14:$S14)</f>
        <v>0.26400839859063285</v>
      </c>
      <c r="S16" s="24">
        <f>S14/SUM($Q14:$S14)</f>
        <v>4.4645913857052711E-3</v>
      </c>
    </row>
    <row r="17" spans="2:12" x14ac:dyDescent="0.25">
      <c r="B17" s="43">
        <v>690579.46000000008</v>
      </c>
      <c r="C17" s="37">
        <v>138</v>
      </c>
      <c r="D17" s="100">
        <v>0</v>
      </c>
      <c r="E17" s="100" t="str">
        <f t="shared" si="4"/>
        <v>0</v>
      </c>
      <c r="F17" s="33"/>
      <c r="G17" s="44">
        <f t="shared" si="0"/>
        <v>0</v>
      </c>
      <c r="H17" s="44">
        <f t="shared" si="1"/>
        <v>690579.46000000008</v>
      </c>
      <c r="I17" s="44">
        <f t="shared" si="2"/>
        <v>0</v>
      </c>
      <c r="J17" s="45">
        <f t="shared" si="3"/>
        <v>0</v>
      </c>
      <c r="K17" s="45">
        <f t="shared" si="5"/>
        <v>0</v>
      </c>
      <c r="L17" s="45">
        <f t="shared" ref="L17:L72" si="7">B17-SUM(G17:K17)</f>
        <v>0</v>
      </c>
    </row>
    <row r="18" spans="2:12" x14ac:dyDescent="0.25">
      <c r="B18" s="43">
        <v>535610.36</v>
      </c>
      <c r="C18" s="37">
        <v>138</v>
      </c>
      <c r="D18" s="100">
        <v>0</v>
      </c>
      <c r="E18" s="100" t="str">
        <f t="shared" si="4"/>
        <v>0</v>
      </c>
      <c r="F18" s="33"/>
      <c r="G18" s="44">
        <f t="shared" si="0"/>
        <v>0</v>
      </c>
      <c r="H18" s="44">
        <f t="shared" si="1"/>
        <v>535610.36</v>
      </c>
      <c r="I18" s="44">
        <f t="shared" si="2"/>
        <v>0</v>
      </c>
      <c r="J18" s="45">
        <f t="shared" si="3"/>
        <v>0</v>
      </c>
      <c r="K18" s="45">
        <f t="shared" si="5"/>
        <v>0</v>
      </c>
      <c r="L18" s="45">
        <f t="shared" si="7"/>
        <v>0</v>
      </c>
    </row>
    <row r="19" spans="2:12" x14ac:dyDescent="0.25">
      <c r="B19" s="43">
        <v>2618120.2799999998</v>
      </c>
      <c r="C19" s="37">
        <v>138</v>
      </c>
      <c r="D19" s="100">
        <v>0</v>
      </c>
      <c r="E19" s="100" t="str">
        <f t="shared" si="4"/>
        <v>0</v>
      </c>
      <c r="F19" s="33"/>
      <c r="G19" s="44">
        <f t="shared" si="0"/>
        <v>0</v>
      </c>
      <c r="H19" s="44">
        <f t="shared" si="1"/>
        <v>2618120.2799999998</v>
      </c>
      <c r="I19" s="44">
        <f t="shared" si="2"/>
        <v>0</v>
      </c>
      <c r="J19" s="45">
        <f t="shared" si="3"/>
        <v>0</v>
      </c>
      <c r="K19" s="45">
        <f t="shared" si="5"/>
        <v>0</v>
      </c>
      <c r="L19" s="45">
        <f t="shared" si="7"/>
        <v>0</v>
      </c>
    </row>
    <row r="20" spans="2:12" x14ac:dyDescent="0.25">
      <c r="B20" s="43">
        <v>3928555.61</v>
      </c>
      <c r="C20" s="37">
        <v>138</v>
      </c>
      <c r="D20" s="100">
        <v>0</v>
      </c>
      <c r="E20" s="100" t="str">
        <f t="shared" si="4"/>
        <v>0</v>
      </c>
      <c r="F20" s="33"/>
      <c r="G20" s="44">
        <f t="shared" si="0"/>
        <v>0</v>
      </c>
      <c r="H20" s="44">
        <f t="shared" si="1"/>
        <v>3928555.61</v>
      </c>
      <c r="I20" s="44">
        <f t="shared" si="2"/>
        <v>0</v>
      </c>
      <c r="J20" s="45">
        <f t="shared" si="3"/>
        <v>0</v>
      </c>
      <c r="K20" s="45">
        <f t="shared" si="5"/>
        <v>0</v>
      </c>
      <c r="L20" s="45">
        <f t="shared" si="7"/>
        <v>0</v>
      </c>
    </row>
    <row r="21" spans="2:12" x14ac:dyDescent="0.25">
      <c r="B21" s="43">
        <v>6559019.0800000001</v>
      </c>
      <c r="C21" s="37">
        <v>138</v>
      </c>
      <c r="D21" s="100">
        <v>0</v>
      </c>
      <c r="E21" s="100" t="str">
        <f t="shared" si="4"/>
        <v>0</v>
      </c>
      <c r="F21" s="33"/>
      <c r="G21" s="44">
        <f t="shared" si="0"/>
        <v>0</v>
      </c>
      <c r="H21" s="44">
        <f t="shared" si="1"/>
        <v>6559019.0800000001</v>
      </c>
      <c r="I21" s="44">
        <f t="shared" si="2"/>
        <v>0</v>
      </c>
      <c r="J21" s="45">
        <f t="shared" si="3"/>
        <v>0</v>
      </c>
      <c r="K21" s="45">
        <f t="shared" si="5"/>
        <v>0</v>
      </c>
      <c r="L21" s="45">
        <f t="shared" si="7"/>
        <v>0</v>
      </c>
    </row>
    <row r="22" spans="2:12" x14ac:dyDescent="0.25">
      <c r="B22" s="43">
        <v>5037539.08</v>
      </c>
      <c r="C22" s="37">
        <v>138</v>
      </c>
      <c r="D22" s="100">
        <v>0</v>
      </c>
      <c r="E22" s="100" t="str">
        <f t="shared" si="4"/>
        <v>0</v>
      </c>
      <c r="F22" s="33"/>
      <c r="G22" s="44">
        <f t="shared" si="0"/>
        <v>0</v>
      </c>
      <c r="H22" s="44">
        <f t="shared" si="1"/>
        <v>5037539.08</v>
      </c>
      <c r="I22" s="44">
        <f t="shared" si="2"/>
        <v>0</v>
      </c>
      <c r="J22" s="45">
        <f t="shared" si="3"/>
        <v>0</v>
      </c>
      <c r="K22" s="45">
        <f t="shared" si="5"/>
        <v>0</v>
      </c>
      <c r="L22" s="45">
        <f t="shared" si="7"/>
        <v>0</v>
      </c>
    </row>
    <row r="23" spans="2:12" x14ac:dyDescent="0.25">
      <c r="B23" s="43">
        <v>3633706.57</v>
      </c>
      <c r="C23" s="37">
        <v>69</v>
      </c>
      <c r="D23" s="100">
        <v>0</v>
      </c>
      <c r="E23" s="100" t="str">
        <f t="shared" si="4"/>
        <v>0</v>
      </c>
      <c r="F23" s="33"/>
      <c r="G23" s="44">
        <f t="shared" si="0"/>
        <v>0</v>
      </c>
      <c r="H23" s="44">
        <f t="shared" si="1"/>
        <v>3633706.57</v>
      </c>
      <c r="I23" s="44">
        <f t="shared" si="2"/>
        <v>0</v>
      </c>
      <c r="J23" s="45">
        <f t="shared" si="3"/>
        <v>0</v>
      </c>
      <c r="K23" s="45">
        <f t="shared" si="5"/>
        <v>0</v>
      </c>
      <c r="L23" s="45">
        <f t="shared" si="7"/>
        <v>0</v>
      </c>
    </row>
    <row r="24" spans="2:12" x14ac:dyDescent="0.25">
      <c r="B24" s="43">
        <v>75040.76999999999</v>
      </c>
      <c r="C24" s="37">
        <v>69</v>
      </c>
      <c r="D24" s="100">
        <v>0</v>
      </c>
      <c r="E24" s="100" t="str">
        <f t="shared" si="4"/>
        <v>0</v>
      </c>
      <c r="F24" s="33"/>
      <c r="G24" s="44">
        <f t="shared" si="0"/>
        <v>0</v>
      </c>
      <c r="H24" s="44">
        <f t="shared" si="1"/>
        <v>75040.76999999999</v>
      </c>
      <c r="I24" s="44">
        <f t="shared" si="2"/>
        <v>0</v>
      </c>
      <c r="J24" s="45">
        <f t="shared" si="3"/>
        <v>0</v>
      </c>
      <c r="K24" s="45">
        <f t="shared" si="5"/>
        <v>0</v>
      </c>
      <c r="L24" s="45">
        <f t="shared" si="7"/>
        <v>0</v>
      </c>
    </row>
    <row r="25" spans="2:12" x14ac:dyDescent="0.25">
      <c r="B25" s="43">
        <v>381261.78</v>
      </c>
      <c r="C25" s="37">
        <v>69</v>
      </c>
      <c r="D25" s="100">
        <v>0</v>
      </c>
      <c r="E25" s="100" t="str">
        <f t="shared" si="4"/>
        <v>0</v>
      </c>
      <c r="F25" s="33"/>
      <c r="G25" s="44">
        <f t="shared" si="0"/>
        <v>0</v>
      </c>
      <c r="H25" s="44">
        <f t="shared" si="1"/>
        <v>381261.78</v>
      </c>
      <c r="I25" s="44">
        <f t="shared" si="2"/>
        <v>0</v>
      </c>
      <c r="J25" s="45">
        <f t="shared" si="3"/>
        <v>0</v>
      </c>
      <c r="K25" s="45">
        <f t="shared" si="5"/>
        <v>0</v>
      </c>
      <c r="L25" s="45">
        <f t="shared" si="7"/>
        <v>0</v>
      </c>
    </row>
    <row r="26" spans="2:12" x14ac:dyDescent="0.25">
      <c r="B26" s="43">
        <v>383313.63</v>
      </c>
      <c r="C26" s="37">
        <v>69</v>
      </c>
      <c r="D26" s="100">
        <v>0</v>
      </c>
      <c r="E26" s="100" t="str">
        <f t="shared" si="4"/>
        <v>0</v>
      </c>
      <c r="F26" s="33"/>
      <c r="G26" s="44">
        <f t="shared" si="0"/>
        <v>0</v>
      </c>
      <c r="H26" s="44">
        <f t="shared" si="1"/>
        <v>383313.63</v>
      </c>
      <c r="I26" s="44">
        <f t="shared" si="2"/>
        <v>0</v>
      </c>
      <c r="J26" s="45">
        <f t="shared" si="3"/>
        <v>0</v>
      </c>
      <c r="K26" s="45">
        <f t="shared" si="5"/>
        <v>0</v>
      </c>
      <c r="L26" s="45">
        <f t="shared" si="7"/>
        <v>0</v>
      </c>
    </row>
    <row r="27" spans="2:12" x14ac:dyDescent="0.25">
      <c r="B27" s="43">
        <v>5085668.5200000005</v>
      </c>
      <c r="C27" s="37">
        <v>138</v>
      </c>
      <c r="D27" s="100">
        <v>0</v>
      </c>
      <c r="E27" s="100" t="str">
        <f t="shared" si="4"/>
        <v>0</v>
      </c>
      <c r="F27" s="33"/>
      <c r="G27" s="44">
        <f t="shared" si="0"/>
        <v>0</v>
      </c>
      <c r="H27" s="44">
        <f t="shared" si="1"/>
        <v>5085668.5200000005</v>
      </c>
      <c r="I27" s="44">
        <f t="shared" si="2"/>
        <v>0</v>
      </c>
      <c r="J27" s="45">
        <f t="shared" si="3"/>
        <v>0</v>
      </c>
      <c r="K27" s="45">
        <f t="shared" si="5"/>
        <v>0</v>
      </c>
      <c r="L27" s="45">
        <f t="shared" si="7"/>
        <v>0</v>
      </c>
    </row>
    <row r="28" spans="2:12" x14ac:dyDescent="0.25">
      <c r="B28" s="43">
        <v>2159494.75</v>
      </c>
      <c r="C28" s="37">
        <v>138</v>
      </c>
      <c r="D28" s="100">
        <v>0</v>
      </c>
      <c r="E28" s="100" t="str">
        <f t="shared" si="4"/>
        <v>0</v>
      </c>
      <c r="F28" s="33"/>
      <c r="G28" s="44">
        <f t="shared" si="0"/>
        <v>0</v>
      </c>
      <c r="H28" s="44">
        <f t="shared" si="1"/>
        <v>2159494.75</v>
      </c>
      <c r="I28" s="44">
        <f t="shared" si="2"/>
        <v>0</v>
      </c>
      <c r="J28" s="45">
        <f t="shared" si="3"/>
        <v>0</v>
      </c>
      <c r="K28" s="45">
        <f t="shared" si="5"/>
        <v>0</v>
      </c>
      <c r="L28" s="45">
        <f t="shared" si="7"/>
        <v>0</v>
      </c>
    </row>
    <row r="29" spans="2:12" x14ac:dyDescent="0.25">
      <c r="B29" s="43">
        <v>977278.7300000001</v>
      </c>
      <c r="C29" s="37">
        <v>69</v>
      </c>
      <c r="D29" s="100">
        <v>0</v>
      </c>
      <c r="E29" s="100" t="str">
        <f t="shared" si="4"/>
        <v>0</v>
      </c>
      <c r="F29" s="33"/>
      <c r="G29" s="44">
        <f t="shared" si="0"/>
        <v>0</v>
      </c>
      <c r="H29" s="44">
        <f t="shared" si="1"/>
        <v>977278.7300000001</v>
      </c>
      <c r="I29" s="44">
        <f t="shared" si="2"/>
        <v>0</v>
      </c>
      <c r="J29" s="45">
        <f t="shared" si="3"/>
        <v>0</v>
      </c>
      <c r="K29" s="45">
        <f t="shared" si="5"/>
        <v>0</v>
      </c>
      <c r="L29" s="45">
        <f t="shared" si="7"/>
        <v>0</v>
      </c>
    </row>
    <row r="30" spans="2:12" x14ac:dyDescent="0.25">
      <c r="B30" s="43">
        <v>21156005.619999997</v>
      </c>
      <c r="C30" s="37">
        <v>138</v>
      </c>
      <c r="D30" s="100">
        <v>0</v>
      </c>
      <c r="E30" s="100" t="str">
        <f t="shared" si="4"/>
        <v>0</v>
      </c>
      <c r="F30" s="33"/>
      <c r="G30" s="44">
        <f t="shared" si="0"/>
        <v>0</v>
      </c>
      <c r="H30" s="44">
        <f t="shared" si="1"/>
        <v>21156005.619999997</v>
      </c>
      <c r="I30" s="44">
        <f t="shared" si="2"/>
        <v>0</v>
      </c>
      <c r="J30" s="45">
        <f t="shared" si="3"/>
        <v>0</v>
      </c>
      <c r="K30" s="45">
        <f t="shared" si="5"/>
        <v>0</v>
      </c>
      <c r="L30" s="45">
        <f t="shared" si="7"/>
        <v>0</v>
      </c>
    </row>
    <row r="31" spans="2:12" x14ac:dyDescent="0.25">
      <c r="B31" s="43">
        <v>6573533.21</v>
      </c>
      <c r="C31" s="37">
        <v>69</v>
      </c>
      <c r="D31" s="100">
        <v>0</v>
      </c>
      <c r="E31" s="100" t="str">
        <f t="shared" si="4"/>
        <v>0</v>
      </c>
      <c r="F31" s="33"/>
      <c r="G31" s="44">
        <f t="shared" si="0"/>
        <v>0</v>
      </c>
      <c r="H31" s="44">
        <f t="shared" si="1"/>
        <v>6573533.21</v>
      </c>
      <c r="I31" s="44">
        <f t="shared" si="2"/>
        <v>0</v>
      </c>
      <c r="J31" s="45">
        <f t="shared" si="3"/>
        <v>0</v>
      </c>
      <c r="K31" s="45">
        <f t="shared" si="5"/>
        <v>0</v>
      </c>
      <c r="L31" s="45">
        <f t="shared" si="7"/>
        <v>0</v>
      </c>
    </row>
    <row r="32" spans="2:12" x14ac:dyDescent="0.25">
      <c r="B32" s="43">
        <v>10029171.170000002</v>
      </c>
      <c r="C32" s="37">
        <v>138</v>
      </c>
      <c r="D32" s="100">
        <v>0</v>
      </c>
      <c r="E32" s="100" t="str">
        <f t="shared" si="4"/>
        <v>0</v>
      </c>
      <c r="F32" s="33"/>
      <c r="G32" s="44">
        <f t="shared" si="0"/>
        <v>0</v>
      </c>
      <c r="H32" s="44">
        <f t="shared" si="1"/>
        <v>10029171.170000002</v>
      </c>
      <c r="I32" s="44">
        <f t="shared" si="2"/>
        <v>0</v>
      </c>
      <c r="J32" s="45">
        <f t="shared" si="3"/>
        <v>0</v>
      </c>
      <c r="K32" s="45">
        <f t="shared" si="5"/>
        <v>0</v>
      </c>
      <c r="L32" s="45">
        <f t="shared" si="7"/>
        <v>0</v>
      </c>
    </row>
    <row r="33" spans="2:12" x14ac:dyDescent="0.25">
      <c r="B33" s="43">
        <v>1185476.94</v>
      </c>
      <c r="C33" s="37">
        <v>138</v>
      </c>
      <c r="D33" s="100">
        <v>0</v>
      </c>
      <c r="E33" s="100" t="str">
        <f t="shared" si="4"/>
        <v>0</v>
      </c>
      <c r="F33" s="33"/>
      <c r="G33" s="44">
        <f t="shared" si="0"/>
        <v>0</v>
      </c>
      <c r="H33" s="44">
        <f t="shared" si="1"/>
        <v>1185476.94</v>
      </c>
      <c r="I33" s="44">
        <f t="shared" si="2"/>
        <v>0</v>
      </c>
      <c r="J33" s="45">
        <f t="shared" si="3"/>
        <v>0</v>
      </c>
      <c r="K33" s="45">
        <f t="shared" si="5"/>
        <v>0</v>
      </c>
      <c r="L33" s="45">
        <f t="shared" si="7"/>
        <v>0</v>
      </c>
    </row>
    <row r="34" spans="2:12" x14ac:dyDescent="0.25">
      <c r="B34" s="43">
        <v>8159025.1399999997</v>
      </c>
      <c r="C34" s="37">
        <v>138</v>
      </c>
      <c r="D34" s="100">
        <v>0</v>
      </c>
      <c r="E34" s="100" t="str">
        <f t="shared" si="4"/>
        <v>0</v>
      </c>
      <c r="F34" s="33"/>
      <c r="G34" s="44">
        <f t="shared" si="0"/>
        <v>0</v>
      </c>
      <c r="H34" s="44">
        <f t="shared" si="1"/>
        <v>8159025.1399999997</v>
      </c>
      <c r="I34" s="44">
        <f t="shared" si="2"/>
        <v>0</v>
      </c>
      <c r="J34" s="45">
        <f t="shared" si="3"/>
        <v>0</v>
      </c>
      <c r="K34" s="45">
        <f t="shared" si="5"/>
        <v>0</v>
      </c>
      <c r="L34" s="45">
        <f t="shared" si="7"/>
        <v>0</v>
      </c>
    </row>
    <row r="35" spans="2:12" x14ac:dyDescent="0.25">
      <c r="B35" s="43">
        <v>8301831.6399999997</v>
      </c>
      <c r="C35" s="37">
        <v>138</v>
      </c>
      <c r="D35" s="100">
        <v>0</v>
      </c>
      <c r="E35" s="100" t="str">
        <f t="shared" si="4"/>
        <v>0</v>
      </c>
      <c r="F35" s="33"/>
      <c r="G35" s="44">
        <f t="shared" si="0"/>
        <v>0</v>
      </c>
      <c r="H35" s="44">
        <f t="shared" si="1"/>
        <v>8301831.6399999997</v>
      </c>
      <c r="I35" s="44">
        <f t="shared" si="2"/>
        <v>0</v>
      </c>
      <c r="J35" s="45">
        <f t="shared" si="3"/>
        <v>0</v>
      </c>
      <c r="K35" s="45">
        <f t="shared" si="5"/>
        <v>0</v>
      </c>
      <c r="L35" s="45">
        <f t="shared" si="7"/>
        <v>0</v>
      </c>
    </row>
    <row r="36" spans="2:12" x14ac:dyDescent="0.25">
      <c r="B36" s="43">
        <v>39071266.920000002</v>
      </c>
      <c r="C36" s="37">
        <v>138</v>
      </c>
      <c r="D36" s="100">
        <v>0</v>
      </c>
      <c r="E36" s="100" t="str">
        <f t="shared" si="4"/>
        <v>0</v>
      </c>
      <c r="F36" s="33"/>
      <c r="G36" s="44">
        <f t="shared" si="0"/>
        <v>0</v>
      </c>
      <c r="H36" s="44">
        <f t="shared" si="1"/>
        <v>39071266.920000002</v>
      </c>
      <c r="I36" s="44">
        <f t="shared" si="2"/>
        <v>0</v>
      </c>
      <c r="J36" s="45">
        <f t="shared" si="3"/>
        <v>0</v>
      </c>
      <c r="K36" s="45">
        <f t="shared" si="5"/>
        <v>0</v>
      </c>
      <c r="L36" s="45">
        <f t="shared" si="7"/>
        <v>0</v>
      </c>
    </row>
    <row r="37" spans="2:12" x14ac:dyDescent="0.25">
      <c r="B37" s="43">
        <v>9992370.8999999985</v>
      </c>
      <c r="C37" s="37">
        <v>138</v>
      </c>
      <c r="D37" s="100">
        <v>0</v>
      </c>
      <c r="E37" s="100" t="str">
        <f t="shared" si="4"/>
        <v>0</v>
      </c>
      <c r="F37" s="33"/>
      <c r="G37" s="44">
        <f t="shared" si="0"/>
        <v>0</v>
      </c>
      <c r="H37" s="44">
        <f t="shared" si="1"/>
        <v>9992370.8999999985</v>
      </c>
      <c r="I37" s="44">
        <f t="shared" si="2"/>
        <v>0</v>
      </c>
      <c r="J37" s="45">
        <f t="shared" si="3"/>
        <v>0</v>
      </c>
      <c r="K37" s="45">
        <f t="shared" si="5"/>
        <v>0</v>
      </c>
      <c r="L37" s="45">
        <f t="shared" si="7"/>
        <v>0</v>
      </c>
    </row>
    <row r="38" spans="2:12" x14ac:dyDescent="0.25">
      <c r="B38" s="43">
        <v>971765.73999999987</v>
      </c>
      <c r="C38" s="37">
        <v>69</v>
      </c>
      <c r="D38" s="100">
        <v>0</v>
      </c>
      <c r="E38" s="100" t="str">
        <f t="shared" si="4"/>
        <v>0</v>
      </c>
      <c r="F38" s="33"/>
      <c r="G38" s="44">
        <f t="shared" si="0"/>
        <v>0</v>
      </c>
      <c r="H38" s="44">
        <f t="shared" si="1"/>
        <v>971765.73999999987</v>
      </c>
      <c r="I38" s="44">
        <f t="shared" si="2"/>
        <v>0</v>
      </c>
      <c r="J38" s="45">
        <f t="shared" si="3"/>
        <v>0</v>
      </c>
      <c r="K38" s="45">
        <f t="shared" si="5"/>
        <v>0</v>
      </c>
      <c r="L38" s="45">
        <f t="shared" si="7"/>
        <v>0</v>
      </c>
    </row>
    <row r="39" spans="2:12" x14ac:dyDescent="0.25">
      <c r="B39" s="43">
        <v>1199961.7399999998</v>
      </c>
      <c r="C39" s="37">
        <v>138</v>
      </c>
      <c r="D39" s="100">
        <v>0</v>
      </c>
      <c r="E39" s="100" t="str">
        <f t="shared" si="4"/>
        <v>0</v>
      </c>
      <c r="F39" s="33"/>
      <c r="G39" s="44">
        <f t="shared" si="0"/>
        <v>0</v>
      </c>
      <c r="H39" s="44">
        <f t="shared" si="1"/>
        <v>1199961.7399999998</v>
      </c>
      <c r="I39" s="44">
        <f t="shared" si="2"/>
        <v>0</v>
      </c>
      <c r="J39" s="45">
        <f t="shared" si="3"/>
        <v>0</v>
      </c>
      <c r="K39" s="45">
        <f t="shared" si="5"/>
        <v>0</v>
      </c>
      <c r="L39" s="45">
        <f t="shared" si="7"/>
        <v>0</v>
      </c>
    </row>
    <row r="40" spans="2:12" x14ac:dyDescent="0.25">
      <c r="B40" s="43">
        <v>3084007.8</v>
      </c>
      <c r="C40" s="37">
        <v>240</v>
      </c>
      <c r="D40" s="100">
        <v>0</v>
      </c>
      <c r="E40" s="100" t="str">
        <f t="shared" si="4"/>
        <v>0</v>
      </c>
      <c r="F40" s="33"/>
      <c r="G40" s="44">
        <f t="shared" si="0"/>
        <v>3084007.8</v>
      </c>
      <c r="H40" s="44">
        <f t="shared" si="1"/>
        <v>0</v>
      </c>
      <c r="I40" s="44">
        <f t="shared" si="2"/>
        <v>0</v>
      </c>
      <c r="J40" s="45">
        <f t="shared" si="3"/>
        <v>0</v>
      </c>
      <c r="K40" s="45">
        <f t="shared" si="5"/>
        <v>0</v>
      </c>
      <c r="L40" s="45">
        <f t="shared" si="7"/>
        <v>0</v>
      </c>
    </row>
    <row r="41" spans="2:12" x14ac:dyDescent="0.25">
      <c r="B41" s="43">
        <v>4136589.37</v>
      </c>
      <c r="C41" s="37">
        <v>138</v>
      </c>
      <c r="D41" s="100">
        <v>0</v>
      </c>
      <c r="E41" s="100" t="str">
        <f t="shared" si="4"/>
        <v>0</v>
      </c>
      <c r="F41" s="33"/>
      <c r="G41" s="44">
        <f t="shared" si="0"/>
        <v>0</v>
      </c>
      <c r="H41" s="44">
        <f t="shared" si="1"/>
        <v>4136589.37</v>
      </c>
      <c r="I41" s="44">
        <f t="shared" si="2"/>
        <v>0</v>
      </c>
      <c r="J41" s="45">
        <f t="shared" si="3"/>
        <v>0</v>
      </c>
      <c r="K41" s="45">
        <f t="shared" si="5"/>
        <v>0</v>
      </c>
      <c r="L41" s="45">
        <f t="shared" si="7"/>
        <v>0</v>
      </c>
    </row>
    <row r="42" spans="2:12" x14ac:dyDescent="0.25">
      <c r="B42" s="43">
        <v>4688229.4000000004</v>
      </c>
      <c r="C42" s="37">
        <v>138</v>
      </c>
      <c r="D42" s="100">
        <v>0</v>
      </c>
      <c r="E42" s="100" t="str">
        <f t="shared" si="4"/>
        <v>0</v>
      </c>
      <c r="F42" s="33"/>
      <c r="G42" s="44">
        <f t="shared" si="0"/>
        <v>0</v>
      </c>
      <c r="H42" s="44">
        <f t="shared" si="1"/>
        <v>4688229.4000000004</v>
      </c>
      <c r="I42" s="44">
        <f t="shared" si="2"/>
        <v>0</v>
      </c>
      <c r="J42" s="45">
        <f t="shared" si="3"/>
        <v>0</v>
      </c>
      <c r="K42" s="45">
        <f t="shared" si="5"/>
        <v>0</v>
      </c>
      <c r="L42" s="45">
        <f t="shared" si="7"/>
        <v>0</v>
      </c>
    </row>
    <row r="43" spans="2:12" x14ac:dyDescent="0.25">
      <c r="B43" s="43">
        <v>3841416.2399999998</v>
      </c>
      <c r="C43" s="37">
        <v>138</v>
      </c>
      <c r="D43" s="100">
        <v>0</v>
      </c>
      <c r="E43" s="100" t="str">
        <f t="shared" si="4"/>
        <v>0</v>
      </c>
      <c r="F43" s="33"/>
      <c r="G43" s="44">
        <f t="shared" si="0"/>
        <v>0</v>
      </c>
      <c r="H43" s="44">
        <f t="shared" si="1"/>
        <v>3841416.2399999998</v>
      </c>
      <c r="I43" s="44">
        <f t="shared" si="2"/>
        <v>0</v>
      </c>
      <c r="J43" s="45">
        <f t="shared" si="3"/>
        <v>0</v>
      </c>
      <c r="K43" s="45">
        <f t="shared" si="5"/>
        <v>0</v>
      </c>
      <c r="L43" s="45">
        <f t="shared" si="7"/>
        <v>0</v>
      </c>
    </row>
    <row r="44" spans="2:12" x14ac:dyDescent="0.25">
      <c r="B44" s="43">
        <v>1534945.9999999998</v>
      </c>
      <c r="C44" s="37">
        <v>138</v>
      </c>
      <c r="D44" s="100">
        <v>0</v>
      </c>
      <c r="E44" s="100" t="str">
        <f t="shared" si="4"/>
        <v>0</v>
      </c>
      <c r="F44" s="33"/>
      <c r="G44" s="44">
        <f t="shared" si="0"/>
        <v>0</v>
      </c>
      <c r="H44" s="44">
        <f t="shared" si="1"/>
        <v>1534945.9999999998</v>
      </c>
      <c r="I44" s="44">
        <f t="shared" si="2"/>
        <v>0</v>
      </c>
      <c r="J44" s="45">
        <f t="shared" si="3"/>
        <v>0</v>
      </c>
      <c r="K44" s="45">
        <f t="shared" si="5"/>
        <v>0</v>
      </c>
      <c r="L44" s="45">
        <f t="shared" si="7"/>
        <v>0</v>
      </c>
    </row>
    <row r="45" spans="2:12" x14ac:dyDescent="0.25">
      <c r="B45" s="43">
        <v>570526.61</v>
      </c>
      <c r="C45" s="37">
        <v>138</v>
      </c>
      <c r="D45" s="100">
        <v>0</v>
      </c>
      <c r="E45" s="100" t="str">
        <f t="shared" si="4"/>
        <v>0</v>
      </c>
      <c r="F45" s="33"/>
      <c r="G45" s="44">
        <f t="shared" si="0"/>
        <v>0</v>
      </c>
      <c r="H45" s="44">
        <f t="shared" si="1"/>
        <v>570526.61</v>
      </c>
      <c r="I45" s="44">
        <f t="shared" si="2"/>
        <v>0</v>
      </c>
      <c r="J45" s="45">
        <f t="shared" si="3"/>
        <v>0</v>
      </c>
      <c r="K45" s="45">
        <f t="shared" si="5"/>
        <v>0</v>
      </c>
      <c r="L45" s="45">
        <f t="shared" si="7"/>
        <v>0</v>
      </c>
    </row>
    <row r="46" spans="2:12" x14ac:dyDescent="0.25">
      <c r="B46" s="43">
        <v>1103907.32</v>
      </c>
      <c r="C46" s="37">
        <v>138</v>
      </c>
      <c r="D46" s="100">
        <v>0</v>
      </c>
      <c r="E46" s="100" t="str">
        <f t="shared" si="4"/>
        <v>0</v>
      </c>
      <c r="F46" s="33"/>
      <c r="G46" s="44">
        <f t="shared" si="0"/>
        <v>0</v>
      </c>
      <c r="H46" s="44">
        <f t="shared" si="1"/>
        <v>1103907.32</v>
      </c>
      <c r="I46" s="44">
        <f t="shared" si="2"/>
        <v>0</v>
      </c>
      <c r="J46" s="45">
        <f t="shared" si="3"/>
        <v>0</v>
      </c>
      <c r="K46" s="45">
        <f t="shared" si="5"/>
        <v>0</v>
      </c>
      <c r="L46" s="45">
        <f t="shared" si="7"/>
        <v>0</v>
      </c>
    </row>
    <row r="47" spans="2:12" x14ac:dyDescent="0.25">
      <c r="B47" s="43">
        <v>6857775.3799999999</v>
      </c>
      <c r="C47" s="37">
        <v>69</v>
      </c>
      <c r="D47" s="100">
        <v>0</v>
      </c>
      <c r="E47" s="100" t="str">
        <f t="shared" si="4"/>
        <v>0</v>
      </c>
      <c r="F47" s="33"/>
      <c r="G47" s="44">
        <f t="shared" si="0"/>
        <v>0</v>
      </c>
      <c r="H47" s="44">
        <f t="shared" si="1"/>
        <v>6857775.3799999999</v>
      </c>
      <c r="I47" s="44">
        <f t="shared" si="2"/>
        <v>0</v>
      </c>
      <c r="J47" s="45">
        <f t="shared" si="3"/>
        <v>0</v>
      </c>
      <c r="K47" s="45">
        <f t="shared" si="5"/>
        <v>0</v>
      </c>
      <c r="L47" s="45">
        <f t="shared" si="7"/>
        <v>0</v>
      </c>
    </row>
    <row r="48" spans="2:12" x14ac:dyDescent="0.25">
      <c r="B48" s="43">
        <v>629685.53</v>
      </c>
      <c r="C48" s="37">
        <v>69</v>
      </c>
      <c r="D48" s="100">
        <v>0</v>
      </c>
      <c r="E48" s="100" t="str">
        <f t="shared" si="4"/>
        <v>0</v>
      </c>
      <c r="F48" s="33"/>
      <c r="G48" s="44">
        <f t="shared" si="0"/>
        <v>0</v>
      </c>
      <c r="H48" s="44">
        <f t="shared" si="1"/>
        <v>629685.53</v>
      </c>
      <c r="I48" s="44">
        <f t="shared" si="2"/>
        <v>0</v>
      </c>
      <c r="J48" s="45">
        <f t="shared" si="3"/>
        <v>0</v>
      </c>
      <c r="K48" s="45">
        <f t="shared" si="5"/>
        <v>0</v>
      </c>
      <c r="L48" s="45">
        <f t="shared" si="7"/>
        <v>0</v>
      </c>
    </row>
    <row r="49" spans="2:12" x14ac:dyDescent="0.25">
      <c r="B49" s="43">
        <v>301538.69999999995</v>
      </c>
      <c r="C49" s="37">
        <v>138</v>
      </c>
      <c r="D49" s="100">
        <v>0</v>
      </c>
      <c r="E49" s="100" t="str">
        <f t="shared" si="4"/>
        <v>0</v>
      </c>
      <c r="F49" s="33"/>
      <c r="G49" s="44">
        <f t="shared" si="0"/>
        <v>0</v>
      </c>
      <c r="H49" s="44">
        <f t="shared" si="1"/>
        <v>301538.69999999995</v>
      </c>
      <c r="I49" s="44">
        <f t="shared" si="2"/>
        <v>0</v>
      </c>
      <c r="J49" s="45">
        <f t="shared" si="3"/>
        <v>0</v>
      </c>
      <c r="K49" s="45">
        <f t="shared" si="5"/>
        <v>0</v>
      </c>
      <c r="L49" s="45">
        <f t="shared" si="7"/>
        <v>0</v>
      </c>
    </row>
    <row r="50" spans="2:12" x14ac:dyDescent="0.25">
      <c r="B50" s="43">
        <v>695974.06</v>
      </c>
      <c r="C50" s="37">
        <v>138</v>
      </c>
      <c r="D50" s="100">
        <v>0</v>
      </c>
      <c r="E50" s="100" t="str">
        <f t="shared" si="4"/>
        <v>0</v>
      </c>
      <c r="F50" s="33"/>
      <c r="G50" s="44">
        <f t="shared" si="0"/>
        <v>0</v>
      </c>
      <c r="H50" s="44">
        <f t="shared" si="1"/>
        <v>695974.06</v>
      </c>
      <c r="I50" s="44">
        <f t="shared" si="2"/>
        <v>0</v>
      </c>
      <c r="J50" s="45">
        <f t="shared" si="3"/>
        <v>0</v>
      </c>
      <c r="K50" s="45">
        <f t="shared" si="5"/>
        <v>0</v>
      </c>
      <c r="L50" s="45">
        <f t="shared" si="7"/>
        <v>0</v>
      </c>
    </row>
    <row r="51" spans="2:12" x14ac:dyDescent="0.25">
      <c r="B51" s="43">
        <v>1596373.2300000002</v>
      </c>
      <c r="C51" s="37">
        <v>138</v>
      </c>
      <c r="D51" s="100">
        <v>0</v>
      </c>
      <c r="E51" s="100" t="str">
        <f t="shared" si="4"/>
        <v>0</v>
      </c>
      <c r="F51" s="33"/>
      <c r="G51" s="44">
        <f t="shared" si="0"/>
        <v>0</v>
      </c>
      <c r="H51" s="44">
        <f t="shared" si="1"/>
        <v>1596373.2300000002</v>
      </c>
      <c r="I51" s="44">
        <f t="shared" si="2"/>
        <v>0</v>
      </c>
      <c r="J51" s="45">
        <f t="shared" si="3"/>
        <v>0</v>
      </c>
      <c r="K51" s="45">
        <f t="shared" si="5"/>
        <v>0</v>
      </c>
      <c r="L51" s="45">
        <f t="shared" si="7"/>
        <v>0</v>
      </c>
    </row>
    <row r="52" spans="2:12" x14ac:dyDescent="0.25">
      <c r="B52" s="43">
        <v>835886.52</v>
      </c>
      <c r="C52" s="37">
        <v>138</v>
      </c>
      <c r="D52" s="100">
        <v>0</v>
      </c>
      <c r="E52" s="100" t="str">
        <f t="shared" si="4"/>
        <v>0</v>
      </c>
      <c r="F52" s="33"/>
      <c r="G52" s="44">
        <f t="shared" si="0"/>
        <v>0</v>
      </c>
      <c r="H52" s="44">
        <f t="shared" si="1"/>
        <v>835886.52</v>
      </c>
      <c r="I52" s="44">
        <f t="shared" si="2"/>
        <v>0</v>
      </c>
      <c r="J52" s="45">
        <f t="shared" si="3"/>
        <v>0</v>
      </c>
      <c r="K52" s="45">
        <f t="shared" si="5"/>
        <v>0</v>
      </c>
      <c r="L52" s="45">
        <f t="shared" si="7"/>
        <v>0</v>
      </c>
    </row>
    <row r="53" spans="2:12" x14ac:dyDescent="0.25">
      <c r="B53" s="43">
        <v>157193.97</v>
      </c>
      <c r="C53" s="37">
        <v>138</v>
      </c>
      <c r="D53" s="100">
        <v>0</v>
      </c>
      <c r="E53" s="100" t="str">
        <f t="shared" si="4"/>
        <v>0</v>
      </c>
      <c r="F53" s="33"/>
      <c r="G53" s="44">
        <f t="shared" si="0"/>
        <v>0</v>
      </c>
      <c r="H53" s="44">
        <f t="shared" si="1"/>
        <v>157193.97</v>
      </c>
      <c r="I53" s="44">
        <f t="shared" si="2"/>
        <v>0</v>
      </c>
      <c r="J53" s="45">
        <f t="shared" si="3"/>
        <v>0</v>
      </c>
      <c r="K53" s="45">
        <f t="shared" si="5"/>
        <v>0</v>
      </c>
      <c r="L53" s="45">
        <f t="shared" si="7"/>
        <v>0</v>
      </c>
    </row>
    <row r="54" spans="2:12" x14ac:dyDescent="0.25">
      <c r="B54" s="43">
        <v>2142752.06</v>
      </c>
      <c r="C54" s="37">
        <v>138</v>
      </c>
      <c r="D54" s="100">
        <v>0</v>
      </c>
      <c r="E54" s="100" t="str">
        <f t="shared" si="4"/>
        <v>0</v>
      </c>
      <c r="F54" s="33"/>
      <c r="G54" s="44">
        <f t="shared" si="0"/>
        <v>0</v>
      </c>
      <c r="H54" s="44">
        <f t="shared" si="1"/>
        <v>2142752.06</v>
      </c>
      <c r="I54" s="44">
        <f t="shared" si="2"/>
        <v>0</v>
      </c>
      <c r="J54" s="45">
        <f t="shared" si="3"/>
        <v>0</v>
      </c>
      <c r="K54" s="45">
        <f t="shared" si="5"/>
        <v>0</v>
      </c>
      <c r="L54" s="45">
        <f t="shared" si="7"/>
        <v>0</v>
      </c>
    </row>
    <row r="55" spans="2:12" x14ac:dyDescent="0.25">
      <c r="B55" s="43">
        <v>4555095.6800000006</v>
      </c>
      <c r="C55" s="37">
        <v>138</v>
      </c>
      <c r="D55" s="100">
        <v>0</v>
      </c>
      <c r="E55" s="100" t="str">
        <f t="shared" si="4"/>
        <v>0</v>
      </c>
      <c r="F55" s="33"/>
      <c r="G55" s="44">
        <f t="shared" si="0"/>
        <v>0</v>
      </c>
      <c r="H55" s="44">
        <f t="shared" si="1"/>
        <v>4555095.6800000006</v>
      </c>
      <c r="I55" s="44">
        <f t="shared" si="2"/>
        <v>0</v>
      </c>
      <c r="J55" s="45">
        <f t="shared" si="3"/>
        <v>0</v>
      </c>
      <c r="K55" s="45">
        <f t="shared" si="5"/>
        <v>0</v>
      </c>
      <c r="L55" s="45">
        <f t="shared" si="7"/>
        <v>0</v>
      </c>
    </row>
    <row r="56" spans="2:12" x14ac:dyDescent="0.25">
      <c r="B56" s="43">
        <v>14223873.119999999</v>
      </c>
      <c r="C56" s="37">
        <v>138</v>
      </c>
      <c r="D56" s="100">
        <v>0</v>
      </c>
      <c r="E56" s="100" t="str">
        <f t="shared" si="4"/>
        <v>0</v>
      </c>
      <c r="F56" s="33"/>
      <c r="G56" s="44">
        <f t="shared" si="0"/>
        <v>0</v>
      </c>
      <c r="H56" s="44">
        <f t="shared" si="1"/>
        <v>14223873.119999999</v>
      </c>
      <c r="I56" s="44">
        <f t="shared" si="2"/>
        <v>0</v>
      </c>
      <c r="J56" s="45">
        <f t="shared" si="3"/>
        <v>0</v>
      </c>
      <c r="K56" s="45">
        <f t="shared" si="5"/>
        <v>0</v>
      </c>
      <c r="L56" s="45">
        <f t="shared" si="7"/>
        <v>0</v>
      </c>
    </row>
    <row r="57" spans="2:12" x14ac:dyDescent="0.25">
      <c r="B57" s="43">
        <v>13198843.17</v>
      </c>
      <c r="C57" s="37">
        <v>138</v>
      </c>
      <c r="D57" s="100">
        <v>0</v>
      </c>
      <c r="E57" s="100" t="str">
        <f t="shared" si="4"/>
        <v>0</v>
      </c>
      <c r="F57" s="33"/>
      <c r="G57" s="44">
        <f t="shared" si="0"/>
        <v>0</v>
      </c>
      <c r="H57" s="44">
        <f t="shared" si="1"/>
        <v>13198843.17</v>
      </c>
      <c r="I57" s="44">
        <f t="shared" si="2"/>
        <v>0</v>
      </c>
      <c r="J57" s="45">
        <f t="shared" si="3"/>
        <v>0</v>
      </c>
      <c r="K57" s="45">
        <f t="shared" si="5"/>
        <v>0</v>
      </c>
      <c r="L57" s="45">
        <f t="shared" si="7"/>
        <v>0</v>
      </c>
    </row>
    <row r="58" spans="2:12" x14ac:dyDescent="0.25">
      <c r="B58" s="43">
        <v>3158633.1</v>
      </c>
      <c r="C58" s="37">
        <v>138</v>
      </c>
      <c r="D58" s="100">
        <v>0</v>
      </c>
      <c r="E58" s="100" t="str">
        <f t="shared" si="4"/>
        <v>0</v>
      </c>
      <c r="F58" s="33"/>
      <c r="G58" s="44">
        <f t="shared" si="0"/>
        <v>0</v>
      </c>
      <c r="H58" s="44">
        <f t="shared" si="1"/>
        <v>3158633.1</v>
      </c>
      <c r="I58" s="44">
        <f t="shared" si="2"/>
        <v>0</v>
      </c>
      <c r="J58" s="45">
        <f t="shared" si="3"/>
        <v>0</v>
      </c>
      <c r="K58" s="45">
        <f t="shared" si="5"/>
        <v>0</v>
      </c>
      <c r="L58" s="45">
        <f t="shared" si="7"/>
        <v>0</v>
      </c>
    </row>
    <row r="59" spans="2:12" x14ac:dyDescent="0.25">
      <c r="B59" s="43">
        <v>2662599.4400000004</v>
      </c>
      <c r="C59" s="37">
        <v>138</v>
      </c>
      <c r="D59" s="100">
        <v>0</v>
      </c>
      <c r="E59" s="100" t="str">
        <f t="shared" si="4"/>
        <v>0</v>
      </c>
      <c r="F59" s="33"/>
      <c r="G59" s="44">
        <f t="shared" si="0"/>
        <v>0</v>
      </c>
      <c r="H59" s="44">
        <f t="shared" si="1"/>
        <v>2662599.4400000004</v>
      </c>
      <c r="I59" s="44">
        <f t="shared" si="2"/>
        <v>0</v>
      </c>
      <c r="J59" s="45">
        <f t="shared" si="3"/>
        <v>0</v>
      </c>
      <c r="K59" s="45">
        <f t="shared" si="5"/>
        <v>0</v>
      </c>
      <c r="L59" s="45">
        <f t="shared" si="7"/>
        <v>0</v>
      </c>
    </row>
    <row r="60" spans="2:12" x14ac:dyDescent="0.25">
      <c r="B60" s="43">
        <v>21305685.030000001</v>
      </c>
      <c r="C60" s="37">
        <v>138</v>
      </c>
      <c r="D60" s="100">
        <v>0</v>
      </c>
      <c r="E60" s="100" t="str">
        <f t="shared" si="4"/>
        <v>0</v>
      </c>
      <c r="F60" s="33"/>
      <c r="G60" s="44">
        <f t="shared" si="0"/>
        <v>0</v>
      </c>
      <c r="H60" s="44">
        <f t="shared" si="1"/>
        <v>21305685.030000001</v>
      </c>
      <c r="I60" s="44">
        <f t="shared" si="2"/>
        <v>0</v>
      </c>
      <c r="J60" s="45">
        <f t="shared" si="3"/>
        <v>0</v>
      </c>
      <c r="K60" s="45">
        <f t="shared" si="5"/>
        <v>0</v>
      </c>
      <c r="L60" s="45">
        <f t="shared" si="7"/>
        <v>0</v>
      </c>
    </row>
    <row r="61" spans="2:12" x14ac:dyDescent="0.25">
      <c r="B61" s="43">
        <v>14876793.75</v>
      </c>
      <c r="C61" s="37">
        <v>138</v>
      </c>
      <c r="D61" s="100">
        <v>0</v>
      </c>
      <c r="E61" s="100" t="str">
        <f t="shared" si="4"/>
        <v>0</v>
      </c>
      <c r="F61" s="33"/>
      <c r="G61" s="44">
        <f t="shared" si="0"/>
        <v>0</v>
      </c>
      <c r="H61" s="44">
        <f t="shared" si="1"/>
        <v>14876793.75</v>
      </c>
      <c r="I61" s="44">
        <f t="shared" si="2"/>
        <v>0</v>
      </c>
      <c r="J61" s="45">
        <f t="shared" si="3"/>
        <v>0</v>
      </c>
      <c r="K61" s="45">
        <f t="shared" si="5"/>
        <v>0</v>
      </c>
      <c r="L61" s="45">
        <f t="shared" si="7"/>
        <v>0</v>
      </c>
    </row>
    <row r="62" spans="2:12" x14ac:dyDescent="0.25">
      <c r="B62" s="43">
        <v>24125208.090000004</v>
      </c>
      <c r="C62" s="37">
        <v>138</v>
      </c>
      <c r="D62" s="100">
        <v>0</v>
      </c>
      <c r="E62" s="100" t="str">
        <f t="shared" si="4"/>
        <v>0</v>
      </c>
      <c r="F62" s="33"/>
      <c r="G62" s="44">
        <f t="shared" si="0"/>
        <v>0</v>
      </c>
      <c r="H62" s="44">
        <f t="shared" si="1"/>
        <v>24125208.090000004</v>
      </c>
      <c r="I62" s="44">
        <f t="shared" si="2"/>
        <v>0</v>
      </c>
      <c r="J62" s="45">
        <f t="shared" si="3"/>
        <v>0</v>
      </c>
      <c r="K62" s="45">
        <f t="shared" si="5"/>
        <v>0</v>
      </c>
      <c r="L62" s="45">
        <f t="shared" si="7"/>
        <v>0</v>
      </c>
    </row>
    <row r="63" spans="2:12" x14ac:dyDescent="0.25">
      <c r="B63" s="43">
        <v>14780141.57</v>
      </c>
      <c r="C63" s="37">
        <v>138</v>
      </c>
      <c r="D63" s="100">
        <v>0</v>
      </c>
      <c r="E63" s="100" t="str">
        <f t="shared" si="4"/>
        <v>0</v>
      </c>
      <c r="F63" s="33"/>
      <c r="G63" s="44">
        <f t="shared" si="0"/>
        <v>0</v>
      </c>
      <c r="H63" s="44">
        <f t="shared" si="1"/>
        <v>14780141.57</v>
      </c>
      <c r="I63" s="44">
        <f t="shared" si="2"/>
        <v>0</v>
      </c>
      <c r="J63" s="45">
        <f t="shared" si="3"/>
        <v>0</v>
      </c>
      <c r="K63" s="45">
        <f t="shared" si="5"/>
        <v>0</v>
      </c>
      <c r="L63" s="45">
        <f t="shared" si="7"/>
        <v>0</v>
      </c>
    </row>
    <row r="64" spans="2:12" x14ac:dyDescent="0.25">
      <c r="B64" s="43">
        <v>3944506.6799999997</v>
      </c>
      <c r="C64" s="37">
        <v>138</v>
      </c>
      <c r="D64" s="100">
        <v>0</v>
      </c>
      <c r="E64" s="100" t="str">
        <f t="shared" si="4"/>
        <v>0</v>
      </c>
      <c r="F64" s="33"/>
      <c r="G64" s="44">
        <f t="shared" si="0"/>
        <v>0</v>
      </c>
      <c r="H64" s="44">
        <f t="shared" si="1"/>
        <v>3944506.6799999997</v>
      </c>
      <c r="I64" s="44">
        <f t="shared" si="2"/>
        <v>0</v>
      </c>
      <c r="J64" s="45">
        <f t="shared" si="3"/>
        <v>0</v>
      </c>
      <c r="K64" s="45">
        <f t="shared" si="5"/>
        <v>0</v>
      </c>
      <c r="L64" s="45">
        <f t="shared" si="7"/>
        <v>0</v>
      </c>
    </row>
    <row r="65" spans="2:12" x14ac:dyDescent="0.25">
      <c r="B65" s="43">
        <v>700318.27</v>
      </c>
      <c r="C65" s="37">
        <v>138</v>
      </c>
      <c r="D65" s="100">
        <v>0</v>
      </c>
      <c r="E65" s="100" t="str">
        <f t="shared" si="4"/>
        <v>0</v>
      </c>
      <c r="F65" s="33"/>
      <c r="G65" s="44">
        <f t="shared" si="0"/>
        <v>0</v>
      </c>
      <c r="H65" s="44">
        <f t="shared" si="1"/>
        <v>700318.27</v>
      </c>
      <c r="I65" s="44">
        <f t="shared" si="2"/>
        <v>0</v>
      </c>
      <c r="J65" s="45">
        <f t="shared" si="3"/>
        <v>0</v>
      </c>
      <c r="K65" s="45">
        <f t="shared" si="5"/>
        <v>0</v>
      </c>
      <c r="L65" s="45">
        <f t="shared" si="7"/>
        <v>0</v>
      </c>
    </row>
    <row r="66" spans="2:12" x14ac:dyDescent="0.25">
      <c r="B66" s="43">
        <v>18966624.100000001</v>
      </c>
      <c r="C66" s="37">
        <v>138</v>
      </c>
      <c r="D66" s="100">
        <v>0</v>
      </c>
      <c r="E66" s="100" t="str">
        <f t="shared" si="4"/>
        <v>0</v>
      </c>
      <c r="F66" s="33"/>
      <c r="G66" s="44">
        <f t="shared" si="0"/>
        <v>0</v>
      </c>
      <c r="H66" s="44">
        <f t="shared" si="1"/>
        <v>18966624.100000001</v>
      </c>
      <c r="I66" s="44">
        <f t="shared" si="2"/>
        <v>0</v>
      </c>
      <c r="J66" s="45">
        <f t="shared" si="3"/>
        <v>0</v>
      </c>
      <c r="K66" s="45">
        <f t="shared" si="5"/>
        <v>0</v>
      </c>
      <c r="L66" s="45">
        <f t="shared" si="7"/>
        <v>0</v>
      </c>
    </row>
    <row r="67" spans="2:12" x14ac:dyDescent="0.25">
      <c r="B67" s="43">
        <v>351034.49000000005</v>
      </c>
      <c r="C67" s="37">
        <v>138</v>
      </c>
      <c r="D67" s="100">
        <v>0</v>
      </c>
      <c r="E67" s="100" t="str">
        <f t="shared" si="4"/>
        <v>0</v>
      </c>
      <c r="F67" s="33"/>
      <c r="G67" s="44">
        <f t="shared" si="0"/>
        <v>0</v>
      </c>
      <c r="H67" s="44">
        <f t="shared" si="1"/>
        <v>351034.49000000005</v>
      </c>
      <c r="I67" s="44">
        <f t="shared" si="2"/>
        <v>0</v>
      </c>
      <c r="J67" s="45">
        <f t="shared" si="3"/>
        <v>0</v>
      </c>
      <c r="K67" s="45">
        <f t="shared" si="5"/>
        <v>0</v>
      </c>
      <c r="L67" s="45">
        <f t="shared" si="7"/>
        <v>0</v>
      </c>
    </row>
    <row r="68" spans="2:12" x14ac:dyDescent="0.25">
      <c r="B68" s="43">
        <v>1001455.0700000001</v>
      </c>
      <c r="C68" s="37">
        <v>138</v>
      </c>
      <c r="D68" s="100">
        <v>0</v>
      </c>
      <c r="E68" s="100" t="str">
        <f t="shared" si="4"/>
        <v>0</v>
      </c>
      <c r="F68" s="33"/>
      <c r="G68" s="44">
        <f t="shared" si="0"/>
        <v>0</v>
      </c>
      <c r="H68" s="44">
        <f t="shared" si="1"/>
        <v>1001455.0700000001</v>
      </c>
      <c r="I68" s="44">
        <f t="shared" si="2"/>
        <v>0</v>
      </c>
      <c r="J68" s="45">
        <f t="shared" si="3"/>
        <v>0</v>
      </c>
      <c r="K68" s="45">
        <f t="shared" si="5"/>
        <v>0</v>
      </c>
      <c r="L68" s="45">
        <f t="shared" si="7"/>
        <v>0</v>
      </c>
    </row>
    <row r="69" spans="2:12" x14ac:dyDescent="0.25">
      <c r="B69" s="43">
        <v>564208.39999999991</v>
      </c>
      <c r="C69" s="37">
        <v>138</v>
      </c>
      <c r="D69" s="100">
        <v>0</v>
      </c>
      <c r="E69" s="100" t="str">
        <f t="shared" si="4"/>
        <v>0</v>
      </c>
      <c r="F69" s="33"/>
      <c r="G69" s="44">
        <f t="shared" si="0"/>
        <v>0</v>
      </c>
      <c r="H69" s="44">
        <f t="shared" si="1"/>
        <v>564208.39999999991</v>
      </c>
      <c r="I69" s="44">
        <f t="shared" si="2"/>
        <v>0</v>
      </c>
      <c r="J69" s="45">
        <f t="shared" si="3"/>
        <v>0</v>
      </c>
      <c r="K69" s="45">
        <f t="shared" si="5"/>
        <v>0</v>
      </c>
      <c r="L69" s="45">
        <f t="shared" si="7"/>
        <v>0</v>
      </c>
    </row>
    <row r="70" spans="2:12" x14ac:dyDescent="0.25">
      <c r="B70" s="43">
        <v>7589374.8200000003</v>
      </c>
      <c r="C70" s="37">
        <v>138</v>
      </c>
      <c r="D70" s="100">
        <v>0</v>
      </c>
      <c r="E70" s="100" t="str">
        <f t="shared" si="4"/>
        <v>0</v>
      </c>
      <c r="F70" s="33"/>
      <c r="G70" s="44">
        <f t="shared" si="0"/>
        <v>0</v>
      </c>
      <c r="H70" s="44">
        <f t="shared" si="1"/>
        <v>7589374.8200000003</v>
      </c>
      <c r="I70" s="44">
        <f t="shared" si="2"/>
        <v>0</v>
      </c>
      <c r="J70" s="45">
        <f t="shared" si="3"/>
        <v>0</v>
      </c>
      <c r="K70" s="45">
        <f t="shared" si="5"/>
        <v>0</v>
      </c>
      <c r="L70" s="45">
        <f t="shared" si="7"/>
        <v>0</v>
      </c>
    </row>
    <row r="71" spans="2:12" x14ac:dyDescent="0.25">
      <c r="B71" s="43">
        <v>9464181.2800000012</v>
      </c>
      <c r="C71" s="37">
        <v>138</v>
      </c>
      <c r="D71" s="100">
        <v>0</v>
      </c>
      <c r="E71" s="100" t="str">
        <f t="shared" si="4"/>
        <v>0</v>
      </c>
      <c r="F71" s="33"/>
      <c r="G71" s="44">
        <f t="shared" si="0"/>
        <v>0</v>
      </c>
      <c r="H71" s="44">
        <f t="shared" si="1"/>
        <v>9464181.2800000012</v>
      </c>
      <c r="I71" s="44">
        <f t="shared" si="2"/>
        <v>0</v>
      </c>
      <c r="J71" s="45">
        <f t="shared" si="3"/>
        <v>0</v>
      </c>
      <c r="K71" s="45">
        <f t="shared" si="5"/>
        <v>0</v>
      </c>
      <c r="L71" s="45">
        <f t="shared" si="7"/>
        <v>0</v>
      </c>
    </row>
    <row r="72" spans="2:12" x14ac:dyDescent="0.25">
      <c r="B72" s="43">
        <v>7861294.1600000001</v>
      </c>
      <c r="C72" s="37">
        <v>138</v>
      </c>
      <c r="D72" s="100">
        <v>0</v>
      </c>
      <c r="E72" s="100" t="str">
        <f t="shared" si="4"/>
        <v>0</v>
      </c>
      <c r="F72" s="33"/>
      <c r="G72" s="44">
        <f t="shared" ref="G72:G135" si="8">IF(D72=0,IF(C72&gt;=BulkLineLimit,B72,0),0)</f>
        <v>0</v>
      </c>
      <c r="H72" s="44">
        <f t="shared" ref="H72:H135" si="9">IF(D72=0,IF(AND(C72&lt;BulkLineLimit,C72&gt;=RegionalLineLimit),B72,0),0)</f>
        <v>7861294.1600000001</v>
      </c>
      <c r="I72" s="44">
        <f t="shared" ref="I72:I135" si="10">IF(D72=0,IF(C72&lt;RegionalLineLimit,B72,0),0)+IF(AND(D72&lt;&gt;0,E72="POD"),(1-CustomerContributions)*B72,0)</f>
        <v>0</v>
      </c>
      <c r="J72" s="45">
        <f t="shared" ref="J72:J135" si="11">IF(AND(D72&lt;&gt;0,E72="POD"),CustomerContributions*B72,0)</f>
        <v>0</v>
      </c>
      <c r="K72" s="45">
        <f t="shared" si="5"/>
        <v>0</v>
      </c>
      <c r="L72" s="45">
        <f t="shared" si="7"/>
        <v>0</v>
      </c>
    </row>
    <row r="73" spans="2:12" x14ac:dyDescent="0.25">
      <c r="B73" s="43">
        <v>9490085.75</v>
      </c>
      <c r="C73" s="37">
        <v>138</v>
      </c>
      <c r="D73" s="100">
        <v>0</v>
      </c>
      <c r="E73" s="100" t="str">
        <f t="shared" ref="E73:E136" si="12">RIGHT(D73,3)</f>
        <v>0</v>
      </c>
      <c r="F73" s="33"/>
      <c r="G73" s="44">
        <f t="shared" si="8"/>
        <v>0</v>
      </c>
      <c r="H73" s="44">
        <f t="shared" si="9"/>
        <v>9490085.75</v>
      </c>
      <c r="I73" s="44">
        <f t="shared" si="10"/>
        <v>0</v>
      </c>
      <c r="J73" s="45">
        <f t="shared" si="11"/>
        <v>0</v>
      </c>
      <c r="K73" s="45">
        <f t="shared" ref="K73:K136" si="13">IF(AND(D73&lt;&gt;0,E73="Gen"),B73,0)</f>
        <v>0</v>
      </c>
      <c r="L73" s="45">
        <f t="shared" ref="L73:L136" si="14">B73-SUM(G73:K73)</f>
        <v>0</v>
      </c>
    </row>
    <row r="74" spans="2:12" x14ac:dyDescent="0.25">
      <c r="B74" s="43">
        <v>3490083.44</v>
      </c>
      <c r="C74" s="37">
        <v>138</v>
      </c>
      <c r="D74" s="100">
        <v>0</v>
      </c>
      <c r="E74" s="100" t="str">
        <f t="shared" si="12"/>
        <v>0</v>
      </c>
      <c r="F74" s="33"/>
      <c r="G74" s="44">
        <f t="shared" si="8"/>
        <v>0</v>
      </c>
      <c r="H74" s="44">
        <f t="shared" si="9"/>
        <v>3490083.44</v>
      </c>
      <c r="I74" s="44">
        <f t="shared" si="10"/>
        <v>0</v>
      </c>
      <c r="J74" s="45">
        <f t="shared" si="11"/>
        <v>0</v>
      </c>
      <c r="K74" s="45">
        <f t="shared" si="13"/>
        <v>0</v>
      </c>
      <c r="L74" s="45">
        <f t="shared" si="14"/>
        <v>0</v>
      </c>
    </row>
    <row r="75" spans="2:12" x14ac:dyDescent="0.25">
      <c r="B75" s="43">
        <v>3489851.53</v>
      </c>
      <c r="C75" s="37">
        <v>138</v>
      </c>
      <c r="D75" s="100">
        <v>0</v>
      </c>
      <c r="E75" s="100" t="str">
        <f t="shared" si="12"/>
        <v>0</v>
      </c>
      <c r="F75" s="33"/>
      <c r="G75" s="44">
        <f t="shared" si="8"/>
        <v>0</v>
      </c>
      <c r="H75" s="44">
        <f t="shared" si="9"/>
        <v>3489851.53</v>
      </c>
      <c r="I75" s="44">
        <f t="shared" si="10"/>
        <v>0</v>
      </c>
      <c r="J75" s="45">
        <f t="shared" si="11"/>
        <v>0</v>
      </c>
      <c r="K75" s="45">
        <f t="shared" si="13"/>
        <v>0</v>
      </c>
      <c r="L75" s="45">
        <f t="shared" si="14"/>
        <v>0</v>
      </c>
    </row>
    <row r="76" spans="2:12" x14ac:dyDescent="0.25">
      <c r="B76" s="43">
        <v>1824773.1</v>
      </c>
      <c r="C76" s="37">
        <v>138</v>
      </c>
      <c r="D76" s="100">
        <v>0</v>
      </c>
      <c r="E76" s="100" t="str">
        <f t="shared" si="12"/>
        <v>0</v>
      </c>
      <c r="F76" s="33"/>
      <c r="G76" s="44">
        <f t="shared" si="8"/>
        <v>0</v>
      </c>
      <c r="H76" s="44">
        <f t="shared" si="9"/>
        <v>1824773.1</v>
      </c>
      <c r="I76" s="44">
        <f t="shared" si="10"/>
        <v>0</v>
      </c>
      <c r="J76" s="45">
        <f t="shared" si="11"/>
        <v>0</v>
      </c>
      <c r="K76" s="45">
        <f t="shared" si="13"/>
        <v>0</v>
      </c>
      <c r="L76" s="45">
        <f t="shared" si="14"/>
        <v>0</v>
      </c>
    </row>
    <row r="77" spans="2:12" x14ac:dyDescent="0.25">
      <c r="B77" s="43">
        <v>1936077</v>
      </c>
      <c r="C77" s="37">
        <v>138</v>
      </c>
      <c r="D77" s="100">
        <v>0</v>
      </c>
      <c r="E77" s="100" t="str">
        <f t="shared" si="12"/>
        <v>0</v>
      </c>
      <c r="F77" s="33"/>
      <c r="G77" s="44">
        <f t="shared" si="8"/>
        <v>0</v>
      </c>
      <c r="H77" s="44">
        <f t="shared" si="9"/>
        <v>1936077</v>
      </c>
      <c r="I77" s="44">
        <f t="shared" si="10"/>
        <v>0</v>
      </c>
      <c r="J77" s="45">
        <f t="shared" si="11"/>
        <v>0</v>
      </c>
      <c r="K77" s="45">
        <f t="shared" si="13"/>
        <v>0</v>
      </c>
      <c r="L77" s="45">
        <f t="shared" si="14"/>
        <v>0</v>
      </c>
    </row>
    <row r="78" spans="2:12" x14ac:dyDescent="0.25">
      <c r="B78" s="43">
        <v>769516.31</v>
      </c>
      <c r="C78" s="37">
        <v>138</v>
      </c>
      <c r="D78" s="100">
        <v>0</v>
      </c>
      <c r="E78" s="100" t="str">
        <f t="shared" si="12"/>
        <v>0</v>
      </c>
      <c r="F78" s="33"/>
      <c r="G78" s="44">
        <f t="shared" si="8"/>
        <v>0</v>
      </c>
      <c r="H78" s="44">
        <f t="shared" si="9"/>
        <v>769516.31</v>
      </c>
      <c r="I78" s="44">
        <f t="shared" si="10"/>
        <v>0</v>
      </c>
      <c r="J78" s="45">
        <f t="shared" si="11"/>
        <v>0</v>
      </c>
      <c r="K78" s="45">
        <f t="shared" si="13"/>
        <v>0</v>
      </c>
      <c r="L78" s="45">
        <f t="shared" si="14"/>
        <v>0</v>
      </c>
    </row>
    <row r="79" spans="2:12" x14ac:dyDescent="0.25">
      <c r="B79" s="43">
        <v>24627.31</v>
      </c>
      <c r="C79" s="37">
        <v>138</v>
      </c>
      <c r="D79" s="100">
        <v>0</v>
      </c>
      <c r="E79" s="100" t="str">
        <f t="shared" si="12"/>
        <v>0</v>
      </c>
      <c r="F79" s="33"/>
      <c r="G79" s="44">
        <f t="shared" si="8"/>
        <v>0</v>
      </c>
      <c r="H79" s="44">
        <f t="shared" si="9"/>
        <v>24627.31</v>
      </c>
      <c r="I79" s="44">
        <f t="shared" si="10"/>
        <v>0</v>
      </c>
      <c r="J79" s="45">
        <f t="shared" si="11"/>
        <v>0</v>
      </c>
      <c r="K79" s="45">
        <f t="shared" si="13"/>
        <v>0</v>
      </c>
      <c r="L79" s="45">
        <f t="shared" si="14"/>
        <v>0</v>
      </c>
    </row>
    <row r="80" spans="2:12" x14ac:dyDescent="0.25">
      <c r="B80" s="43">
        <v>152563.79</v>
      </c>
      <c r="C80" s="37">
        <v>138</v>
      </c>
      <c r="D80" s="100">
        <v>0</v>
      </c>
      <c r="E80" s="100" t="str">
        <f t="shared" si="12"/>
        <v>0</v>
      </c>
      <c r="F80" s="33"/>
      <c r="G80" s="44">
        <f t="shared" si="8"/>
        <v>0</v>
      </c>
      <c r="H80" s="44">
        <f t="shared" si="9"/>
        <v>152563.79</v>
      </c>
      <c r="I80" s="44">
        <f t="shared" si="10"/>
        <v>0</v>
      </c>
      <c r="J80" s="45">
        <f t="shared" si="11"/>
        <v>0</v>
      </c>
      <c r="K80" s="45">
        <f t="shared" si="13"/>
        <v>0</v>
      </c>
      <c r="L80" s="45">
        <f t="shared" si="14"/>
        <v>0</v>
      </c>
    </row>
    <row r="81" spans="2:12" x14ac:dyDescent="0.25">
      <c r="B81" s="43">
        <v>109732.70999999999</v>
      </c>
      <c r="C81" s="37">
        <v>138</v>
      </c>
      <c r="D81" s="100">
        <v>0</v>
      </c>
      <c r="E81" s="100" t="str">
        <f t="shared" si="12"/>
        <v>0</v>
      </c>
      <c r="F81" s="33"/>
      <c r="G81" s="44">
        <f t="shared" si="8"/>
        <v>0</v>
      </c>
      <c r="H81" s="44">
        <f t="shared" si="9"/>
        <v>109732.70999999999</v>
      </c>
      <c r="I81" s="44">
        <f t="shared" si="10"/>
        <v>0</v>
      </c>
      <c r="J81" s="45">
        <f t="shared" si="11"/>
        <v>0</v>
      </c>
      <c r="K81" s="45">
        <f t="shared" si="13"/>
        <v>0</v>
      </c>
      <c r="L81" s="45">
        <f t="shared" si="14"/>
        <v>0</v>
      </c>
    </row>
    <row r="82" spans="2:12" x14ac:dyDescent="0.25">
      <c r="B82" s="43">
        <v>2660475.63</v>
      </c>
      <c r="C82" s="37">
        <v>69</v>
      </c>
      <c r="D82" s="100">
        <v>0</v>
      </c>
      <c r="E82" s="100" t="str">
        <f t="shared" si="12"/>
        <v>0</v>
      </c>
      <c r="F82" s="33"/>
      <c r="G82" s="44">
        <f t="shared" si="8"/>
        <v>0</v>
      </c>
      <c r="H82" s="44">
        <f t="shared" si="9"/>
        <v>2660475.63</v>
      </c>
      <c r="I82" s="44">
        <f t="shared" si="10"/>
        <v>0</v>
      </c>
      <c r="J82" s="45">
        <f t="shared" si="11"/>
        <v>0</v>
      </c>
      <c r="K82" s="45">
        <f t="shared" si="13"/>
        <v>0</v>
      </c>
      <c r="L82" s="45">
        <f t="shared" si="14"/>
        <v>0</v>
      </c>
    </row>
    <row r="83" spans="2:12" x14ac:dyDescent="0.25">
      <c r="B83" s="43">
        <v>90561.459999999992</v>
      </c>
      <c r="C83" s="37">
        <v>69</v>
      </c>
      <c r="D83" s="100">
        <v>0</v>
      </c>
      <c r="E83" s="100" t="str">
        <f t="shared" si="12"/>
        <v>0</v>
      </c>
      <c r="F83" s="33"/>
      <c r="G83" s="44">
        <f t="shared" si="8"/>
        <v>0</v>
      </c>
      <c r="H83" s="44">
        <f t="shared" si="9"/>
        <v>90561.459999999992</v>
      </c>
      <c r="I83" s="44">
        <f t="shared" si="10"/>
        <v>0</v>
      </c>
      <c r="J83" s="45">
        <f t="shared" si="11"/>
        <v>0</v>
      </c>
      <c r="K83" s="45">
        <f t="shared" si="13"/>
        <v>0</v>
      </c>
      <c r="L83" s="45">
        <f t="shared" si="14"/>
        <v>0</v>
      </c>
    </row>
    <row r="84" spans="2:12" x14ac:dyDescent="0.25">
      <c r="B84" s="43">
        <v>169221.67</v>
      </c>
      <c r="C84" s="37">
        <v>69</v>
      </c>
      <c r="D84" s="100">
        <v>0</v>
      </c>
      <c r="E84" s="100" t="str">
        <f t="shared" si="12"/>
        <v>0</v>
      </c>
      <c r="F84" s="33"/>
      <c r="G84" s="44">
        <f t="shared" si="8"/>
        <v>0</v>
      </c>
      <c r="H84" s="44">
        <f t="shared" si="9"/>
        <v>169221.67</v>
      </c>
      <c r="I84" s="44">
        <f t="shared" si="10"/>
        <v>0</v>
      </c>
      <c r="J84" s="45">
        <f t="shared" si="11"/>
        <v>0</v>
      </c>
      <c r="K84" s="45">
        <f t="shared" si="13"/>
        <v>0</v>
      </c>
      <c r="L84" s="45">
        <f t="shared" si="14"/>
        <v>0</v>
      </c>
    </row>
    <row r="85" spans="2:12" x14ac:dyDescent="0.25">
      <c r="B85" s="43">
        <v>53327.729999999996</v>
      </c>
      <c r="C85" s="37">
        <v>138</v>
      </c>
      <c r="D85" s="100">
        <v>0</v>
      </c>
      <c r="E85" s="100" t="str">
        <f t="shared" si="12"/>
        <v>0</v>
      </c>
      <c r="F85" s="33"/>
      <c r="G85" s="44">
        <f t="shared" si="8"/>
        <v>0</v>
      </c>
      <c r="H85" s="44">
        <f t="shared" si="9"/>
        <v>53327.729999999996</v>
      </c>
      <c r="I85" s="44">
        <f t="shared" si="10"/>
        <v>0</v>
      </c>
      <c r="J85" s="45">
        <f t="shared" si="11"/>
        <v>0</v>
      </c>
      <c r="K85" s="45">
        <f t="shared" si="13"/>
        <v>0</v>
      </c>
      <c r="L85" s="45">
        <f t="shared" si="14"/>
        <v>0</v>
      </c>
    </row>
    <row r="86" spans="2:12" x14ac:dyDescent="0.25">
      <c r="B86" s="43">
        <v>1320564.17</v>
      </c>
      <c r="C86" s="37">
        <v>69</v>
      </c>
      <c r="D86" s="100">
        <v>0</v>
      </c>
      <c r="E86" s="100" t="str">
        <f t="shared" si="12"/>
        <v>0</v>
      </c>
      <c r="F86" s="33"/>
      <c r="G86" s="44">
        <f t="shared" si="8"/>
        <v>0</v>
      </c>
      <c r="H86" s="44">
        <f t="shared" si="9"/>
        <v>1320564.17</v>
      </c>
      <c r="I86" s="44">
        <f t="shared" si="10"/>
        <v>0</v>
      </c>
      <c r="J86" s="45">
        <f t="shared" si="11"/>
        <v>0</v>
      </c>
      <c r="K86" s="45">
        <f t="shared" si="13"/>
        <v>0</v>
      </c>
      <c r="L86" s="45">
        <f t="shared" si="14"/>
        <v>0</v>
      </c>
    </row>
    <row r="87" spans="2:12" x14ac:dyDescent="0.25">
      <c r="B87" s="43">
        <v>686573.34000000008</v>
      </c>
      <c r="C87" s="37">
        <v>69</v>
      </c>
      <c r="D87" s="100">
        <v>0</v>
      </c>
      <c r="E87" s="100" t="str">
        <f t="shared" si="12"/>
        <v>0</v>
      </c>
      <c r="F87" s="33"/>
      <c r="G87" s="44">
        <f t="shared" si="8"/>
        <v>0</v>
      </c>
      <c r="H87" s="44">
        <f t="shared" si="9"/>
        <v>686573.34000000008</v>
      </c>
      <c r="I87" s="44">
        <f t="shared" si="10"/>
        <v>0</v>
      </c>
      <c r="J87" s="45">
        <f t="shared" si="11"/>
        <v>0</v>
      </c>
      <c r="K87" s="45">
        <f t="shared" si="13"/>
        <v>0</v>
      </c>
      <c r="L87" s="45">
        <f t="shared" si="14"/>
        <v>0</v>
      </c>
    </row>
    <row r="88" spans="2:12" x14ac:dyDescent="0.25">
      <c r="B88" s="43">
        <v>2227638.58</v>
      </c>
      <c r="C88" s="37">
        <v>69</v>
      </c>
      <c r="D88" s="100">
        <v>0</v>
      </c>
      <c r="E88" s="100" t="str">
        <f t="shared" si="12"/>
        <v>0</v>
      </c>
      <c r="F88" s="33"/>
      <c r="G88" s="44">
        <f t="shared" si="8"/>
        <v>0</v>
      </c>
      <c r="H88" s="44">
        <f t="shared" si="9"/>
        <v>2227638.58</v>
      </c>
      <c r="I88" s="44">
        <f t="shared" si="10"/>
        <v>0</v>
      </c>
      <c r="J88" s="45">
        <f t="shared" si="11"/>
        <v>0</v>
      </c>
      <c r="K88" s="45">
        <f t="shared" si="13"/>
        <v>0</v>
      </c>
      <c r="L88" s="45">
        <f t="shared" si="14"/>
        <v>0</v>
      </c>
    </row>
    <row r="89" spans="2:12" x14ac:dyDescent="0.25">
      <c r="B89" s="43">
        <v>312185.21999999997</v>
      </c>
      <c r="C89" s="37">
        <v>69</v>
      </c>
      <c r="D89" s="100">
        <v>0</v>
      </c>
      <c r="E89" s="100" t="str">
        <f t="shared" si="12"/>
        <v>0</v>
      </c>
      <c r="F89" s="33"/>
      <c r="G89" s="44">
        <f t="shared" si="8"/>
        <v>0</v>
      </c>
      <c r="H89" s="44">
        <f t="shared" si="9"/>
        <v>312185.21999999997</v>
      </c>
      <c r="I89" s="44">
        <f t="shared" si="10"/>
        <v>0</v>
      </c>
      <c r="J89" s="45">
        <f t="shared" si="11"/>
        <v>0</v>
      </c>
      <c r="K89" s="45">
        <f t="shared" si="13"/>
        <v>0</v>
      </c>
      <c r="L89" s="45">
        <f t="shared" si="14"/>
        <v>0</v>
      </c>
    </row>
    <row r="90" spans="2:12" x14ac:dyDescent="0.25">
      <c r="B90" s="43">
        <v>90815.58</v>
      </c>
      <c r="C90" s="37">
        <v>69</v>
      </c>
      <c r="D90" s="100">
        <v>0</v>
      </c>
      <c r="E90" s="100" t="str">
        <f t="shared" si="12"/>
        <v>0</v>
      </c>
      <c r="F90" s="33"/>
      <c r="G90" s="44">
        <f t="shared" si="8"/>
        <v>0</v>
      </c>
      <c r="H90" s="44">
        <f t="shared" si="9"/>
        <v>90815.58</v>
      </c>
      <c r="I90" s="44">
        <f t="shared" si="10"/>
        <v>0</v>
      </c>
      <c r="J90" s="45">
        <f t="shared" si="11"/>
        <v>0</v>
      </c>
      <c r="K90" s="45">
        <f t="shared" si="13"/>
        <v>0</v>
      </c>
      <c r="L90" s="45">
        <f t="shared" si="14"/>
        <v>0</v>
      </c>
    </row>
    <row r="91" spans="2:12" x14ac:dyDescent="0.25">
      <c r="B91" s="43">
        <v>369311.64</v>
      </c>
      <c r="C91" s="37">
        <v>69</v>
      </c>
      <c r="D91" s="100">
        <v>0</v>
      </c>
      <c r="E91" s="100" t="str">
        <f t="shared" si="12"/>
        <v>0</v>
      </c>
      <c r="F91" s="33"/>
      <c r="G91" s="44">
        <f t="shared" si="8"/>
        <v>0</v>
      </c>
      <c r="H91" s="44">
        <f t="shared" si="9"/>
        <v>369311.64</v>
      </c>
      <c r="I91" s="44">
        <f t="shared" si="10"/>
        <v>0</v>
      </c>
      <c r="J91" s="45">
        <f t="shared" si="11"/>
        <v>0</v>
      </c>
      <c r="K91" s="45">
        <f t="shared" si="13"/>
        <v>0</v>
      </c>
      <c r="L91" s="45">
        <f t="shared" si="14"/>
        <v>0</v>
      </c>
    </row>
    <row r="92" spans="2:12" x14ac:dyDescent="0.25">
      <c r="B92" s="43">
        <v>949678.29</v>
      </c>
      <c r="C92" s="37">
        <v>69</v>
      </c>
      <c r="D92" s="100">
        <v>0</v>
      </c>
      <c r="E92" s="100" t="str">
        <f t="shared" si="12"/>
        <v>0</v>
      </c>
      <c r="F92" s="33"/>
      <c r="G92" s="44">
        <f t="shared" si="8"/>
        <v>0</v>
      </c>
      <c r="H92" s="44">
        <f t="shared" si="9"/>
        <v>949678.29</v>
      </c>
      <c r="I92" s="44">
        <f t="shared" si="10"/>
        <v>0</v>
      </c>
      <c r="J92" s="45">
        <f t="shared" si="11"/>
        <v>0</v>
      </c>
      <c r="K92" s="45">
        <f t="shared" si="13"/>
        <v>0</v>
      </c>
      <c r="L92" s="45">
        <f t="shared" si="14"/>
        <v>0</v>
      </c>
    </row>
    <row r="93" spans="2:12" x14ac:dyDescent="0.25">
      <c r="B93" s="43">
        <v>14930976.75</v>
      </c>
      <c r="C93" s="37">
        <v>69</v>
      </c>
      <c r="D93" s="100">
        <v>0</v>
      </c>
      <c r="E93" s="100" t="str">
        <f t="shared" si="12"/>
        <v>0</v>
      </c>
      <c r="F93" s="33"/>
      <c r="G93" s="44">
        <f t="shared" si="8"/>
        <v>0</v>
      </c>
      <c r="H93" s="44">
        <f t="shared" si="9"/>
        <v>14930976.75</v>
      </c>
      <c r="I93" s="44">
        <f t="shared" si="10"/>
        <v>0</v>
      </c>
      <c r="J93" s="45">
        <f t="shared" si="11"/>
        <v>0</v>
      </c>
      <c r="K93" s="45">
        <f t="shared" si="13"/>
        <v>0</v>
      </c>
      <c r="L93" s="45">
        <f t="shared" si="14"/>
        <v>0</v>
      </c>
    </row>
    <row r="94" spans="2:12" x14ac:dyDescent="0.25">
      <c r="B94" s="43">
        <v>13069520.300000001</v>
      </c>
      <c r="C94" s="37">
        <v>69</v>
      </c>
      <c r="D94" s="100">
        <v>0</v>
      </c>
      <c r="E94" s="100" t="str">
        <f t="shared" si="12"/>
        <v>0</v>
      </c>
      <c r="F94" s="33"/>
      <c r="G94" s="44">
        <f t="shared" si="8"/>
        <v>0</v>
      </c>
      <c r="H94" s="44">
        <f t="shared" si="9"/>
        <v>13069520.300000001</v>
      </c>
      <c r="I94" s="44">
        <f t="shared" si="10"/>
        <v>0</v>
      </c>
      <c r="J94" s="45">
        <f t="shared" si="11"/>
        <v>0</v>
      </c>
      <c r="K94" s="45">
        <f t="shared" si="13"/>
        <v>0</v>
      </c>
      <c r="L94" s="45">
        <f t="shared" si="14"/>
        <v>0</v>
      </c>
    </row>
    <row r="95" spans="2:12" x14ac:dyDescent="0.25">
      <c r="B95" s="43">
        <v>81343706.150000006</v>
      </c>
      <c r="C95" s="37">
        <v>69</v>
      </c>
      <c r="D95" s="100">
        <v>0</v>
      </c>
      <c r="E95" s="100" t="str">
        <f t="shared" si="12"/>
        <v>0</v>
      </c>
      <c r="F95" s="33"/>
      <c r="G95" s="44">
        <f t="shared" si="8"/>
        <v>0</v>
      </c>
      <c r="H95" s="44">
        <f t="shared" si="9"/>
        <v>81343706.150000006</v>
      </c>
      <c r="I95" s="44">
        <f t="shared" si="10"/>
        <v>0</v>
      </c>
      <c r="J95" s="45">
        <f t="shared" si="11"/>
        <v>0</v>
      </c>
      <c r="K95" s="45">
        <f t="shared" si="13"/>
        <v>0</v>
      </c>
      <c r="L95" s="45">
        <f t="shared" si="14"/>
        <v>0</v>
      </c>
    </row>
    <row r="96" spans="2:12" x14ac:dyDescent="0.25">
      <c r="B96" s="43">
        <v>195823.16</v>
      </c>
      <c r="C96" s="37">
        <v>69</v>
      </c>
      <c r="D96" s="100">
        <v>0</v>
      </c>
      <c r="E96" s="100" t="str">
        <f t="shared" si="12"/>
        <v>0</v>
      </c>
      <c r="F96" s="33"/>
      <c r="G96" s="44">
        <f t="shared" si="8"/>
        <v>0</v>
      </c>
      <c r="H96" s="44">
        <f t="shared" si="9"/>
        <v>195823.16</v>
      </c>
      <c r="I96" s="44">
        <f t="shared" si="10"/>
        <v>0</v>
      </c>
      <c r="J96" s="45">
        <f t="shared" si="11"/>
        <v>0</v>
      </c>
      <c r="K96" s="45">
        <f t="shared" si="13"/>
        <v>0</v>
      </c>
      <c r="L96" s="45">
        <f t="shared" si="14"/>
        <v>0</v>
      </c>
    </row>
    <row r="97" spans="2:12" x14ac:dyDescent="0.25">
      <c r="B97" s="43">
        <v>2441416.9299999997</v>
      </c>
      <c r="C97" s="37">
        <v>138</v>
      </c>
      <c r="D97" s="100">
        <v>0</v>
      </c>
      <c r="E97" s="100" t="str">
        <f t="shared" si="12"/>
        <v>0</v>
      </c>
      <c r="F97" s="33"/>
      <c r="G97" s="44">
        <f t="shared" si="8"/>
        <v>0</v>
      </c>
      <c r="H97" s="44">
        <f t="shared" si="9"/>
        <v>2441416.9299999997</v>
      </c>
      <c r="I97" s="44">
        <f t="shared" si="10"/>
        <v>0</v>
      </c>
      <c r="J97" s="45">
        <f t="shared" si="11"/>
        <v>0</v>
      </c>
      <c r="K97" s="45">
        <f t="shared" si="13"/>
        <v>0</v>
      </c>
      <c r="L97" s="45">
        <f t="shared" si="14"/>
        <v>0</v>
      </c>
    </row>
    <row r="98" spans="2:12" x14ac:dyDescent="0.25">
      <c r="B98" s="43">
        <v>1694514.52</v>
      </c>
      <c r="C98" s="37">
        <v>138</v>
      </c>
      <c r="D98" s="100">
        <v>0</v>
      </c>
      <c r="E98" s="100" t="str">
        <f t="shared" si="12"/>
        <v>0</v>
      </c>
      <c r="F98" s="33"/>
      <c r="G98" s="44">
        <f t="shared" si="8"/>
        <v>0</v>
      </c>
      <c r="H98" s="44">
        <f t="shared" si="9"/>
        <v>1694514.52</v>
      </c>
      <c r="I98" s="44">
        <f t="shared" si="10"/>
        <v>0</v>
      </c>
      <c r="J98" s="45">
        <f t="shared" si="11"/>
        <v>0</v>
      </c>
      <c r="K98" s="45">
        <f t="shared" si="13"/>
        <v>0</v>
      </c>
      <c r="L98" s="45">
        <f t="shared" si="14"/>
        <v>0</v>
      </c>
    </row>
    <row r="99" spans="2:12" x14ac:dyDescent="0.25">
      <c r="B99" s="43">
        <v>2320054.5699999998</v>
      </c>
      <c r="C99" s="37">
        <v>138</v>
      </c>
      <c r="D99" s="100">
        <v>0</v>
      </c>
      <c r="E99" s="100" t="str">
        <f t="shared" si="12"/>
        <v>0</v>
      </c>
      <c r="F99" s="33"/>
      <c r="G99" s="44">
        <f t="shared" si="8"/>
        <v>0</v>
      </c>
      <c r="H99" s="44">
        <f t="shared" si="9"/>
        <v>2320054.5699999998</v>
      </c>
      <c r="I99" s="44">
        <f t="shared" si="10"/>
        <v>0</v>
      </c>
      <c r="J99" s="45">
        <f t="shared" si="11"/>
        <v>0</v>
      </c>
      <c r="K99" s="45">
        <f t="shared" si="13"/>
        <v>0</v>
      </c>
      <c r="L99" s="45">
        <f t="shared" si="14"/>
        <v>0</v>
      </c>
    </row>
    <row r="100" spans="2:12" x14ac:dyDescent="0.25">
      <c r="B100" s="43">
        <v>618375.91</v>
      </c>
      <c r="C100" s="37">
        <v>138</v>
      </c>
      <c r="D100" s="100">
        <v>0</v>
      </c>
      <c r="E100" s="100" t="str">
        <f t="shared" si="12"/>
        <v>0</v>
      </c>
      <c r="F100" s="33"/>
      <c r="G100" s="44">
        <f t="shared" si="8"/>
        <v>0</v>
      </c>
      <c r="H100" s="44">
        <f t="shared" si="9"/>
        <v>618375.91</v>
      </c>
      <c r="I100" s="44">
        <f t="shared" si="10"/>
        <v>0</v>
      </c>
      <c r="J100" s="45">
        <f t="shared" si="11"/>
        <v>0</v>
      </c>
      <c r="K100" s="45">
        <f t="shared" si="13"/>
        <v>0</v>
      </c>
      <c r="L100" s="45">
        <f t="shared" si="14"/>
        <v>0</v>
      </c>
    </row>
    <row r="101" spans="2:12" x14ac:dyDescent="0.25">
      <c r="B101" s="43">
        <v>371226.61</v>
      </c>
      <c r="C101" s="37">
        <v>138</v>
      </c>
      <c r="D101" s="100">
        <v>0</v>
      </c>
      <c r="E101" s="100" t="str">
        <f t="shared" si="12"/>
        <v>0</v>
      </c>
      <c r="F101" s="33"/>
      <c r="G101" s="44">
        <f t="shared" si="8"/>
        <v>0</v>
      </c>
      <c r="H101" s="44">
        <f t="shared" si="9"/>
        <v>371226.61</v>
      </c>
      <c r="I101" s="44">
        <f t="shared" si="10"/>
        <v>0</v>
      </c>
      <c r="J101" s="45">
        <f t="shared" si="11"/>
        <v>0</v>
      </c>
      <c r="K101" s="45">
        <f t="shared" si="13"/>
        <v>0</v>
      </c>
      <c r="L101" s="45">
        <f t="shared" si="14"/>
        <v>0</v>
      </c>
    </row>
    <row r="102" spans="2:12" x14ac:dyDescent="0.25">
      <c r="B102" s="43">
        <v>819155.27</v>
      </c>
      <c r="C102" s="37">
        <v>138</v>
      </c>
      <c r="D102" s="100">
        <v>0</v>
      </c>
      <c r="E102" s="100" t="str">
        <f t="shared" si="12"/>
        <v>0</v>
      </c>
      <c r="F102" s="33"/>
      <c r="G102" s="44">
        <f t="shared" si="8"/>
        <v>0</v>
      </c>
      <c r="H102" s="44">
        <f t="shared" si="9"/>
        <v>819155.27</v>
      </c>
      <c r="I102" s="44">
        <f t="shared" si="10"/>
        <v>0</v>
      </c>
      <c r="J102" s="45">
        <f t="shared" si="11"/>
        <v>0</v>
      </c>
      <c r="K102" s="45">
        <f t="shared" si="13"/>
        <v>0</v>
      </c>
      <c r="L102" s="45">
        <f t="shared" si="14"/>
        <v>0</v>
      </c>
    </row>
    <row r="103" spans="2:12" x14ac:dyDescent="0.25">
      <c r="B103" s="43">
        <v>587114.54</v>
      </c>
      <c r="C103" s="37">
        <v>138</v>
      </c>
      <c r="D103" s="100">
        <v>0</v>
      </c>
      <c r="E103" s="100" t="str">
        <f t="shared" si="12"/>
        <v>0</v>
      </c>
      <c r="F103" s="33"/>
      <c r="G103" s="44">
        <f t="shared" si="8"/>
        <v>0</v>
      </c>
      <c r="H103" s="44">
        <f t="shared" si="9"/>
        <v>587114.54</v>
      </c>
      <c r="I103" s="44">
        <f t="shared" si="10"/>
        <v>0</v>
      </c>
      <c r="J103" s="45">
        <f t="shared" si="11"/>
        <v>0</v>
      </c>
      <c r="K103" s="45">
        <f t="shared" si="13"/>
        <v>0</v>
      </c>
      <c r="L103" s="45">
        <f t="shared" si="14"/>
        <v>0</v>
      </c>
    </row>
    <row r="104" spans="2:12" x14ac:dyDescent="0.25">
      <c r="B104" s="43">
        <v>5258491.2799999993</v>
      </c>
      <c r="C104" s="37">
        <v>138</v>
      </c>
      <c r="D104" s="100">
        <v>0</v>
      </c>
      <c r="E104" s="100" t="str">
        <f t="shared" si="12"/>
        <v>0</v>
      </c>
      <c r="F104" s="33"/>
      <c r="G104" s="44">
        <f t="shared" si="8"/>
        <v>0</v>
      </c>
      <c r="H104" s="44">
        <f t="shared" si="9"/>
        <v>5258491.2799999993</v>
      </c>
      <c r="I104" s="44">
        <f t="shared" si="10"/>
        <v>0</v>
      </c>
      <c r="J104" s="45">
        <f t="shared" si="11"/>
        <v>0</v>
      </c>
      <c r="K104" s="45">
        <f t="shared" si="13"/>
        <v>0</v>
      </c>
      <c r="L104" s="45">
        <f t="shared" si="14"/>
        <v>0</v>
      </c>
    </row>
    <row r="105" spans="2:12" x14ac:dyDescent="0.25">
      <c r="B105" s="43">
        <v>1550098.2800000003</v>
      </c>
      <c r="C105" s="37">
        <v>138</v>
      </c>
      <c r="D105" s="100">
        <v>0</v>
      </c>
      <c r="E105" s="100" t="str">
        <f t="shared" si="12"/>
        <v>0</v>
      </c>
      <c r="F105" s="33"/>
      <c r="G105" s="44">
        <f t="shared" si="8"/>
        <v>0</v>
      </c>
      <c r="H105" s="44">
        <f t="shared" si="9"/>
        <v>1550098.2800000003</v>
      </c>
      <c r="I105" s="44">
        <f t="shared" si="10"/>
        <v>0</v>
      </c>
      <c r="J105" s="45">
        <f t="shared" si="11"/>
        <v>0</v>
      </c>
      <c r="K105" s="45">
        <f t="shared" si="13"/>
        <v>0</v>
      </c>
      <c r="L105" s="45">
        <f t="shared" si="14"/>
        <v>0</v>
      </c>
    </row>
    <row r="106" spans="2:12" x14ac:dyDescent="0.25">
      <c r="B106" s="43">
        <v>1543009.7700000003</v>
      </c>
      <c r="C106" s="37">
        <v>138</v>
      </c>
      <c r="D106" s="100">
        <v>0</v>
      </c>
      <c r="E106" s="100" t="str">
        <f t="shared" si="12"/>
        <v>0</v>
      </c>
      <c r="F106" s="33"/>
      <c r="G106" s="44">
        <f t="shared" si="8"/>
        <v>0</v>
      </c>
      <c r="H106" s="44">
        <f t="shared" si="9"/>
        <v>1543009.7700000003</v>
      </c>
      <c r="I106" s="44">
        <f t="shared" si="10"/>
        <v>0</v>
      </c>
      <c r="J106" s="45">
        <f t="shared" si="11"/>
        <v>0</v>
      </c>
      <c r="K106" s="45">
        <f t="shared" si="13"/>
        <v>0</v>
      </c>
      <c r="L106" s="45">
        <f t="shared" si="14"/>
        <v>0</v>
      </c>
    </row>
    <row r="107" spans="2:12" x14ac:dyDescent="0.25">
      <c r="B107" s="43">
        <v>642830.84</v>
      </c>
      <c r="C107" s="37">
        <v>138</v>
      </c>
      <c r="D107" s="100">
        <v>0</v>
      </c>
      <c r="E107" s="100" t="str">
        <f t="shared" si="12"/>
        <v>0</v>
      </c>
      <c r="F107" s="33"/>
      <c r="G107" s="44">
        <f t="shared" si="8"/>
        <v>0</v>
      </c>
      <c r="H107" s="44">
        <f t="shared" si="9"/>
        <v>642830.84</v>
      </c>
      <c r="I107" s="44">
        <f t="shared" si="10"/>
        <v>0</v>
      </c>
      <c r="J107" s="45">
        <f t="shared" si="11"/>
        <v>0</v>
      </c>
      <c r="K107" s="45">
        <f t="shared" si="13"/>
        <v>0</v>
      </c>
      <c r="L107" s="45">
        <f t="shared" si="14"/>
        <v>0</v>
      </c>
    </row>
    <row r="108" spans="2:12" x14ac:dyDescent="0.25">
      <c r="B108" s="43">
        <v>310841.78999999998</v>
      </c>
      <c r="C108" s="37">
        <v>138</v>
      </c>
      <c r="D108" s="100">
        <v>0</v>
      </c>
      <c r="E108" s="100" t="str">
        <f t="shared" si="12"/>
        <v>0</v>
      </c>
      <c r="F108" s="33"/>
      <c r="G108" s="44">
        <f t="shared" si="8"/>
        <v>0</v>
      </c>
      <c r="H108" s="44">
        <f t="shared" si="9"/>
        <v>310841.78999999998</v>
      </c>
      <c r="I108" s="44">
        <f t="shared" si="10"/>
        <v>0</v>
      </c>
      <c r="J108" s="45">
        <f t="shared" si="11"/>
        <v>0</v>
      </c>
      <c r="K108" s="45">
        <f t="shared" si="13"/>
        <v>0</v>
      </c>
      <c r="L108" s="45">
        <f t="shared" si="14"/>
        <v>0</v>
      </c>
    </row>
    <row r="109" spans="2:12" x14ac:dyDescent="0.25">
      <c r="B109" s="43">
        <v>6189492.2199999997</v>
      </c>
      <c r="C109" s="37">
        <v>138</v>
      </c>
      <c r="D109" s="100">
        <v>0</v>
      </c>
      <c r="E109" s="100" t="str">
        <f t="shared" si="12"/>
        <v>0</v>
      </c>
      <c r="F109" s="33"/>
      <c r="G109" s="44">
        <f t="shared" si="8"/>
        <v>0</v>
      </c>
      <c r="H109" s="44">
        <f t="shared" si="9"/>
        <v>6189492.2199999997</v>
      </c>
      <c r="I109" s="44">
        <f t="shared" si="10"/>
        <v>0</v>
      </c>
      <c r="J109" s="45">
        <f t="shared" si="11"/>
        <v>0</v>
      </c>
      <c r="K109" s="45">
        <f t="shared" si="13"/>
        <v>0</v>
      </c>
      <c r="L109" s="45">
        <f t="shared" si="14"/>
        <v>0</v>
      </c>
    </row>
    <row r="110" spans="2:12" x14ac:dyDescent="0.25">
      <c r="B110" s="43">
        <v>2103966.64</v>
      </c>
      <c r="C110" s="37">
        <v>138</v>
      </c>
      <c r="D110" s="100">
        <v>0</v>
      </c>
      <c r="E110" s="100" t="str">
        <f t="shared" si="12"/>
        <v>0</v>
      </c>
      <c r="F110" s="33"/>
      <c r="G110" s="44">
        <f t="shared" si="8"/>
        <v>0</v>
      </c>
      <c r="H110" s="44">
        <f t="shared" si="9"/>
        <v>2103966.64</v>
      </c>
      <c r="I110" s="44">
        <f t="shared" si="10"/>
        <v>0</v>
      </c>
      <c r="J110" s="45">
        <f t="shared" si="11"/>
        <v>0</v>
      </c>
      <c r="K110" s="45">
        <f t="shared" si="13"/>
        <v>0</v>
      </c>
      <c r="L110" s="45">
        <f t="shared" si="14"/>
        <v>0</v>
      </c>
    </row>
    <row r="111" spans="2:12" x14ac:dyDescent="0.25">
      <c r="B111" s="43">
        <v>1973347.5899999999</v>
      </c>
      <c r="C111" s="37">
        <v>138</v>
      </c>
      <c r="D111" s="100">
        <v>0</v>
      </c>
      <c r="E111" s="100" t="str">
        <f t="shared" si="12"/>
        <v>0</v>
      </c>
      <c r="F111" s="33"/>
      <c r="G111" s="44">
        <f t="shared" si="8"/>
        <v>0</v>
      </c>
      <c r="H111" s="44">
        <f t="shared" si="9"/>
        <v>1973347.5899999999</v>
      </c>
      <c r="I111" s="44">
        <f t="shared" si="10"/>
        <v>0</v>
      </c>
      <c r="J111" s="45">
        <f t="shared" si="11"/>
        <v>0</v>
      </c>
      <c r="K111" s="45">
        <f t="shared" si="13"/>
        <v>0</v>
      </c>
      <c r="L111" s="45">
        <f t="shared" si="14"/>
        <v>0</v>
      </c>
    </row>
    <row r="112" spans="2:12" x14ac:dyDescent="0.25">
      <c r="B112" s="43">
        <v>1517724.54</v>
      </c>
      <c r="C112" s="37">
        <v>138</v>
      </c>
      <c r="D112" s="100">
        <v>0</v>
      </c>
      <c r="E112" s="100" t="str">
        <f t="shared" si="12"/>
        <v>0</v>
      </c>
      <c r="F112" s="33"/>
      <c r="G112" s="44">
        <f t="shared" si="8"/>
        <v>0</v>
      </c>
      <c r="H112" s="44">
        <f t="shared" si="9"/>
        <v>1517724.54</v>
      </c>
      <c r="I112" s="44">
        <f t="shared" si="10"/>
        <v>0</v>
      </c>
      <c r="J112" s="45">
        <f t="shared" si="11"/>
        <v>0</v>
      </c>
      <c r="K112" s="45">
        <f t="shared" si="13"/>
        <v>0</v>
      </c>
      <c r="L112" s="45">
        <f t="shared" si="14"/>
        <v>0</v>
      </c>
    </row>
    <row r="113" spans="2:12" x14ac:dyDescent="0.25">
      <c r="B113" s="43">
        <v>6154919.3499999996</v>
      </c>
      <c r="C113" s="37">
        <v>138</v>
      </c>
      <c r="D113" s="100">
        <v>0</v>
      </c>
      <c r="E113" s="100" t="str">
        <f t="shared" si="12"/>
        <v>0</v>
      </c>
      <c r="F113" s="33"/>
      <c r="G113" s="44">
        <f t="shared" si="8"/>
        <v>0</v>
      </c>
      <c r="H113" s="44">
        <f t="shared" si="9"/>
        <v>6154919.3499999996</v>
      </c>
      <c r="I113" s="44">
        <f t="shared" si="10"/>
        <v>0</v>
      </c>
      <c r="J113" s="45">
        <f t="shared" si="11"/>
        <v>0</v>
      </c>
      <c r="K113" s="45">
        <f t="shared" si="13"/>
        <v>0</v>
      </c>
      <c r="L113" s="45">
        <f t="shared" si="14"/>
        <v>0</v>
      </c>
    </row>
    <row r="114" spans="2:12" x14ac:dyDescent="0.25">
      <c r="B114" s="43">
        <v>1028325.88</v>
      </c>
      <c r="C114" s="37">
        <v>138</v>
      </c>
      <c r="D114" s="100">
        <v>0</v>
      </c>
      <c r="E114" s="100" t="str">
        <f t="shared" si="12"/>
        <v>0</v>
      </c>
      <c r="F114" s="33"/>
      <c r="G114" s="44">
        <f t="shared" si="8"/>
        <v>0</v>
      </c>
      <c r="H114" s="44">
        <f t="shared" si="9"/>
        <v>1028325.88</v>
      </c>
      <c r="I114" s="44">
        <f t="shared" si="10"/>
        <v>0</v>
      </c>
      <c r="J114" s="45">
        <f t="shared" si="11"/>
        <v>0</v>
      </c>
      <c r="K114" s="45">
        <f t="shared" si="13"/>
        <v>0</v>
      </c>
      <c r="L114" s="45">
        <f t="shared" si="14"/>
        <v>0</v>
      </c>
    </row>
    <row r="115" spans="2:12" x14ac:dyDescent="0.25">
      <c r="B115" s="43">
        <v>509144.82999999996</v>
      </c>
      <c r="C115" s="37">
        <v>138</v>
      </c>
      <c r="D115" s="100">
        <v>0</v>
      </c>
      <c r="E115" s="100" t="str">
        <f t="shared" si="12"/>
        <v>0</v>
      </c>
      <c r="F115" s="33"/>
      <c r="G115" s="44">
        <f t="shared" si="8"/>
        <v>0</v>
      </c>
      <c r="H115" s="44">
        <f t="shared" si="9"/>
        <v>509144.82999999996</v>
      </c>
      <c r="I115" s="44">
        <f t="shared" si="10"/>
        <v>0</v>
      </c>
      <c r="J115" s="45">
        <f t="shared" si="11"/>
        <v>0</v>
      </c>
      <c r="K115" s="45">
        <f t="shared" si="13"/>
        <v>0</v>
      </c>
      <c r="L115" s="45">
        <f t="shared" si="14"/>
        <v>0</v>
      </c>
    </row>
    <row r="116" spans="2:12" x14ac:dyDescent="0.25">
      <c r="B116" s="43">
        <v>15812178.539999999</v>
      </c>
      <c r="C116" s="37">
        <v>138</v>
      </c>
      <c r="D116" s="100">
        <v>0</v>
      </c>
      <c r="E116" s="100" t="str">
        <f t="shared" si="12"/>
        <v>0</v>
      </c>
      <c r="F116" s="33"/>
      <c r="G116" s="44">
        <f t="shared" si="8"/>
        <v>0</v>
      </c>
      <c r="H116" s="44">
        <f t="shared" si="9"/>
        <v>15812178.539999999</v>
      </c>
      <c r="I116" s="44">
        <f t="shared" si="10"/>
        <v>0</v>
      </c>
      <c r="J116" s="45">
        <f t="shared" si="11"/>
        <v>0</v>
      </c>
      <c r="K116" s="45">
        <f t="shared" si="13"/>
        <v>0</v>
      </c>
      <c r="L116" s="45">
        <f t="shared" si="14"/>
        <v>0</v>
      </c>
    </row>
    <row r="117" spans="2:12" x14ac:dyDescent="0.25">
      <c r="B117" s="43">
        <v>27415176.25</v>
      </c>
      <c r="C117" s="37">
        <v>138</v>
      </c>
      <c r="D117" s="100">
        <v>0</v>
      </c>
      <c r="E117" s="100" t="str">
        <f t="shared" si="12"/>
        <v>0</v>
      </c>
      <c r="F117" s="33"/>
      <c r="G117" s="44">
        <f t="shared" si="8"/>
        <v>0</v>
      </c>
      <c r="H117" s="44">
        <f t="shared" si="9"/>
        <v>27415176.25</v>
      </c>
      <c r="I117" s="44">
        <f t="shared" si="10"/>
        <v>0</v>
      </c>
      <c r="J117" s="45">
        <f t="shared" si="11"/>
        <v>0</v>
      </c>
      <c r="K117" s="45">
        <f t="shared" si="13"/>
        <v>0</v>
      </c>
      <c r="L117" s="45">
        <f t="shared" si="14"/>
        <v>0</v>
      </c>
    </row>
    <row r="118" spans="2:12" x14ac:dyDescent="0.25">
      <c r="B118" s="43">
        <v>14210856.34</v>
      </c>
      <c r="C118" s="37">
        <v>138</v>
      </c>
      <c r="D118" s="100">
        <v>0</v>
      </c>
      <c r="E118" s="100" t="str">
        <f t="shared" si="12"/>
        <v>0</v>
      </c>
      <c r="F118" s="33"/>
      <c r="G118" s="44">
        <f t="shared" si="8"/>
        <v>0</v>
      </c>
      <c r="H118" s="44">
        <f t="shared" si="9"/>
        <v>14210856.34</v>
      </c>
      <c r="I118" s="44">
        <f t="shared" si="10"/>
        <v>0</v>
      </c>
      <c r="J118" s="45">
        <f t="shared" si="11"/>
        <v>0</v>
      </c>
      <c r="K118" s="45">
        <f t="shared" si="13"/>
        <v>0</v>
      </c>
      <c r="L118" s="45">
        <f t="shared" si="14"/>
        <v>0</v>
      </c>
    </row>
    <row r="119" spans="2:12" x14ac:dyDescent="0.25">
      <c r="B119" s="43">
        <v>10099395.609999999</v>
      </c>
      <c r="C119" s="37">
        <v>138</v>
      </c>
      <c r="D119" s="100">
        <v>0</v>
      </c>
      <c r="E119" s="100" t="str">
        <f t="shared" si="12"/>
        <v>0</v>
      </c>
      <c r="F119" s="33"/>
      <c r="G119" s="44">
        <f t="shared" si="8"/>
        <v>0</v>
      </c>
      <c r="H119" s="44">
        <f t="shared" si="9"/>
        <v>10099395.609999999</v>
      </c>
      <c r="I119" s="44">
        <f t="shared" si="10"/>
        <v>0</v>
      </c>
      <c r="J119" s="45">
        <f t="shared" si="11"/>
        <v>0</v>
      </c>
      <c r="K119" s="45">
        <f t="shared" si="13"/>
        <v>0</v>
      </c>
      <c r="L119" s="45">
        <f t="shared" si="14"/>
        <v>0</v>
      </c>
    </row>
    <row r="120" spans="2:12" x14ac:dyDescent="0.25">
      <c r="B120" s="43">
        <v>6647577.0800000001</v>
      </c>
      <c r="C120" s="37">
        <v>138</v>
      </c>
      <c r="D120" s="100">
        <v>0</v>
      </c>
      <c r="E120" s="100" t="str">
        <f t="shared" si="12"/>
        <v>0</v>
      </c>
      <c r="F120" s="33"/>
      <c r="G120" s="44">
        <f t="shared" si="8"/>
        <v>0</v>
      </c>
      <c r="H120" s="44">
        <f t="shared" si="9"/>
        <v>6647577.0800000001</v>
      </c>
      <c r="I120" s="44">
        <f t="shared" si="10"/>
        <v>0</v>
      </c>
      <c r="J120" s="45">
        <f t="shared" si="11"/>
        <v>0</v>
      </c>
      <c r="K120" s="45">
        <f t="shared" si="13"/>
        <v>0</v>
      </c>
      <c r="L120" s="45">
        <f t="shared" si="14"/>
        <v>0</v>
      </c>
    </row>
    <row r="121" spans="2:12" x14ac:dyDescent="0.25">
      <c r="B121" s="43">
        <v>834916.41</v>
      </c>
      <c r="C121" s="37">
        <v>138</v>
      </c>
      <c r="D121" s="100">
        <v>0</v>
      </c>
      <c r="E121" s="100" t="str">
        <f t="shared" si="12"/>
        <v>0</v>
      </c>
      <c r="F121" s="33"/>
      <c r="G121" s="44">
        <f t="shared" si="8"/>
        <v>0</v>
      </c>
      <c r="H121" s="44">
        <f t="shared" si="9"/>
        <v>834916.41</v>
      </c>
      <c r="I121" s="44">
        <f t="shared" si="10"/>
        <v>0</v>
      </c>
      <c r="J121" s="45">
        <f t="shared" si="11"/>
        <v>0</v>
      </c>
      <c r="K121" s="45">
        <f t="shared" si="13"/>
        <v>0</v>
      </c>
      <c r="L121" s="45">
        <f t="shared" si="14"/>
        <v>0</v>
      </c>
    </row>
    <row r="122" spans="2:12" x14ac:dyDescent="0.25">
      <c r="B122" s="43">
        <v>1236905.23</v>
      </c>
      <c r="C122" s="37">
        <v>138</v>
      </c>
      <c r="D122" s="100">
        <v>0</v>
      </c>
      <c r="E122" s="100" t="str">
        <f t="shared" si="12"/>
        <v>0</v>
      </c>
      <c r="F122" s="33"/>
      <c r="G122" s="44">
        <f t="shared" si="8"/>
        <v>0</v>
      </c>
      <c r="H122" s="44">
        <f t="shared" si="9"/>
        <v>1236905.23</v>
      </c>
      <c r="I122" s="44">
        <f t="shared" si="10"/>
        <v>0</v>
      </c>
      <c r="J122" s="45">
        <f t="shared" si="11"/>
        <v>0</v>
      </c>
      <c r="K122" s="45">
        <f t="shared" si="13"/>
        <v>0</v>
      </c>
      <c r="L122" s="45">
        <f t="shared" si="14"/>
        <v>0</v>
      </c>
    </row>
    <row r="123" spans="2:12" x14ac:dyDescent="0.25">
      <c r="B123" s="43">
        <v>5970885.8300000001</v>
      </c>
      <c r="C123" s="37">
        <v>138</v>
      </c>
      <c r="D123" s="100">
        <v>0</v>
      </c>
      <c r="E123" s="100" t="str">
        <f t="shared" si="12"/>
        <v>0</v>
      </c>
      <c r="F123" s="33"/>
      <c r="G123" s="44">
        <f t="shared" si="8"/>
        <v>0</v>
      </c>
      <c r="H123" s="44">
        <f t="shared" si="9"/>
        <v>5970885.8300000001</v>
      </c>
      <c r="I123" s="44">
        <f t="shared" si="10"/>
        <v>0</v>
      </c>
      <c r="J123" s="45">
        <f t="shared" si="11"/>
        <v>0</v>
      </c>
      <c r="K123" s="45">
        <f t="shared" si="13"/>
        <v>0</v>
      </c>
      <c r="L123" s="45">
        <f t="shared" si="14"/>
        <v>0</v>
      </c>
    </row>
    <row r="124" spans="2:12" x14ac:dyDescent="0.25">
      <c r="B124" s="43">
        <v>2688483.2</v>
      </c>
      <c r="C124" s="37">
        <v>138</v>
      </c>
      <c r="D124" s="100">
        <v>0</v>
      </c>
      <c r="E124" s="100" t="str">
        <f t="shared" si="12"/>
        <v>0</v>
      </c>
      <c r="F124" s="33"/>
      <c r="G124" s="44">
        <f t="shared" si="8"/>
        <v>0</v>
      </c>
      <c r="H124" s="44">
        <f t="shared" si="9"/>
        <v>2688483.2</v>
      </c>
      <c r="I124" s="44">
        <f t="shared" si="10"/>
        <v>0</v>
      </c>
      <c r="J124" s="45">
        <f t="shared" si="11"/>
        <v>0</v>
      </c>
      <c r="K124" s="45">
        <f t="shared" si="13"/>
        <v>0</v>
      </c>
      <c r="L124" s="45">
        <f t="shared" si="14"/>
        <v>0</v>
      </c>
    </row>
    <row r="125" spans="2:12" x14ac:dyDescent="0.25">
      <c r="B125" s="43">
        <v>9423611.4399999995</v>
      </c>
      <c r="C125" s="37">
        <v>138</v>
      </c>
      <c r="D125" s="100">
        <v>0</v>
      </c>
      <c r="E125" s="100" t="str">
        <f t="shared" si="12"/>
        <v>0</v>
      </c>
      <c r="F125" s="33"/>
      <c r="G125" s="44">
        <f t="shared" si="8"/>
        <v>0</v>
      </c>
      <c r="H125" s="44">
        <f t="shared" si="9"/>
        <v>9423611.4399999995</v>
      </c>
      <c r="I125" s="44">
        <f t="shared" si="10"/>
        <v>0</v>
      </c>
      <c r="J125" s="45">
        <f t="shared" si="11"/>
        <v>0</v>
      </c>
      <c r="K125" s="45">
        <f t="shared" si="13"/>
        <v>0</v>
      </c>
      <c r="L125" s="45">
        <f t="shared" si="14"/>
        <v>0</v>
      </c>
    </row>
    <row r="126" spans="2:12" x14ac:dyDescent="0.25">
      <c r="B126" s="43">
        <v>841697.92</v>
      </c>
      <c r="C126" s="37">
        <v>138</v>
      </c>
      <c r="D126" s="100">
        <v>0</v>
      </c>
      <c r="E126" s="100" t="str">
        <f t="shared" si="12"/>
        <v>0</v>
      </c>
      <c r="F126" s="33"/>
      <c r="G126" s="44">
        <f t="shared" si="8"/>
        <v>0</v>
      </c>
      <c r="H126" s="44">
        <f t="shared" si="9"/>
        <v>841697.92</v>
      </c>
      <c r="I126" s="44">
        <f t="shared" si="10"/>
        <v>0</v>
      </c>
      <c r="J126" s="45">
        <f t="shared" si="11"/>
        <v>0</v>
      </c>
      <c r="K126" s="45">
        <f t="shared" si="13"/>
        <v>0</v>
      </c>
      <c r="L126" s="45">
        <f t="shared" si="14"/>
        <v>0</v>
      </c>
    </row>
    <row r="127" spans="2:12" x14ac:dyDescent="0.25">
      <c r="B127" s="43">
        <v>30456261.899999999</v>
      </c>
      <c r="C127" s="37">
        <v>138</v>
      </c>
      <c r="D127" s="100">
        <v>0</v>
      </c>
      <c r="E127" s="100" t="str">
        <f t="shared" si="12"/>
        <v>0</v>
      </c>
      <c r="F127" s="33"/>
      <c r="G127" s="44">
        <f t="shared" si="8"/>
        <v>0</v>
      </c>
      <c r="H127" s="44">
        <f t="shared" si="9"/>
        <v>30456261.899999999</v>
      </c>
      <c r="I127" s="44">
        <f t="shared" si="10"/>
        <v>0</v>
      </c>
      <c r="J127" s="45">
        <f t="shared" si="11"/>
        <v>0</v>
      </c>
      <c r="K127" s="45">
        <f t="shared" si="13"/>
        <v>0</v>
      </c>
      <c r="L127" s="45">
        <f t="shared" si="14"/>
        <v>0</v>
      </c>
    </row>
    <row r="128" spans="2:12" x14ac:dyDescent="0.25">
      <c r="B128" s="43">
        <v>40906004.549999997</v>
      </c>
      <c r="C128" s="37">
        <v>138</v>
      </c>
      <c r="D128" s="100">
        <v>0</v>
      </c>
      <c r="E128" s="100" t="str">
        <f t="shared" si="12"/>
        <v>0</v>
      </c>
      <c r="F128" s="33"/>
      <c r="G128" s="44">
        <f t="shared" si="8"/>
        <v>0</v>
      </c>
      <c r="H128" s="44">
        <f t="shared" si="9"/>
        <v>40906004.549999997</v>
      </c>
      <c r="I128" s="44">
        <f t="shared" si="10"/>
        <v>0</v>
      </c>
      <c r="J128" s="45">
        <f t="shared" si="11"/>
        <v>0</v>
      </c>
      <c r="K128" s="45">
        <f t="shared" si="13"/>
        <v>0</v>
      </c>
      <c r="L128" s="45">
        <f t="shared" si="14"/>
        <v>0</v>
      </c>
    </row>
    <row r="129" spans="2:12" x14ac:dyDescent="0.25">
      <c r="B129" s="43">
        <v>1546611.6199999999</v>
      </c>
      <c r="C129" s="37">
        <v>138</v>
      </c>
      <c r="D129" s="100">
        <v>0</v>
      </c>
      <c r="E129" s="100" t="str">
        <f t="shared" si="12"/>
        <v>0</v>
      </c>
      <c r="F129" s="33"/>
      <c r="G129" s="44">
        <f t="shared" si="8"/>
        <v>0</v>
      </c>
      <c r="H129" s="44">
        <f t="shared" si="9"/>
        <v>1546611.6199999999</v>
      </c>
      <c r="I129" s="44">
        <f t="shared" si="10"/>
        <v>0</v>
      </c>
      <c r="J129" s="45">
        <f t="shared" si="11"/>
        <v>0</v>
      </c>
      <c r="K129" s="45">
        <f t="shared" si="13"/>
        <v>0</v>
      </c>
      <c r="L129" s="45">
        <f t="shared" si="14"/>
        <v>0</v>
      </c>
    </row>
    <row r="130" spans="2:12" x14ac:dyDescent="0.25">
      <c r="B130" s="43">
        <v>5154845.32</v>
      </c>
      <c r="C130" s="37">
        <v>138</v>
      </c>
      <c r="D130" s="100">
        <v>0</v>
      </c>
      <c r="E130" s="100" t="str">
        <f t="shared" si="12"/>
        <v>0</v>
      </c>
      <c r="F130" s="33"/>
      <c r="G130" s="44">
        <f t="shared" si="8"/>
        <v>0</v>
      </c>
      <c r="H130" s="44">
        <f t="shared" si="9"/>
        <v>5154845.32</v>
      </c>
      <c r="I130" s="44">
        <f t="shared" si="10"/>
        <v>0</v>
      </c>
      <c r="J130" s="45">
        <f t="shared" si="11"/>
        <v>0</v>
      </c>
      <c r="K130" s="45">
        <f t="shared" si="13"/>
        <v>0</v>
      </c>
      <c r="L130" s="45">
        <f t="shared" si="14"/>
        <v>0</v>
      </c>
    </row>
    <row r="131" spans="2:12" x14ac:dyDescent="0.25">
      <c r="B131" s="43">
        <v>4845074.6399999997</v>
      </c>
      <c r="C131" s="37">
        <v>138</v>
      </c>
      <c r="D131" s="100">
        <v>0</v>
      </c>
      <c r="E131" s="100" t="str">
        <f t="shared" si="12"/>
        <v>0</v>
      </c>
      <c r="F131" s="33"/>
      <c r="G131" s="44">
        <f t="shared" si="8"/>
        <v>0</v>
      </c>
      <c r="H131" s="44">
        <f t="shared" si="9"/>
        <v>4845074.6399999997</v>
      </c>
      <c r="I131" s="44">
        <f t="shared" si="10"/>
        <v>0</v>
      </c>
      <c r="J131" s="45">
        <f t="shared" si="11"/>
        <v>0</v>
      </c>
      <c r="K131" s="45">
        <f t="shared" si="13"/>
        <v>0</v>
      </c>
      <c r="L131" s="45">
        <f t="shared" si="14"/>
        <v>0</v>
      </c>
    </row>
    <row r="132" spans="2:12" x14ac:dyDescent="0.25">
      <c r="B132" s="43">
        <v>791018.44000000006</v>
      </c>
      <c r="C132" s="37">
        <v>138</v>
      </c>
      <c r="D132" s="100">
        <v>0</v>
      </c>
      <c r="E132" s="100" t="str">
        <f t="shared" si="12"/>
        <v>0</v>
      </c>
      <c r="F132" s="33"/>
      <c r="G132" s="44">
        <f t="shared" si="8"/>
        <v>0</v>
      </c>
      <c r="H132" s="44">
        <f t="shared" si="9"/>
        <v>791018.44000000006</v>
      </c>
      <c r="I132" s="44">
        <f t="shared" si="10"/>
        <v>0</v>
      </c>
      <c r="J132" s="45">
        <f t="shared" si="11"/>
        <v>0</v>
      </c>
      <c r="K132" s="45">
        <f t="shared" si="13"/>
        <v>0</v>
      </c>
      <c r="L132" s="45">
        <f t="shared" si="14"/>
        <v>0</v>
      </c>
    </row>
    <row r="133" spans="2:12" x14ac:dyDescent="0.25">
      <c r="B133" s="43">
        <v>1016259.0700000001</v>
      </c>
      <c r="C133" s="37">
        <v>138</v>
      </c>
      <c r="D133" s="100">
        <v>0</v>
      </c>
      <c r="E133" s="100" t="str">
        <f t="shared" si="12"/>
        <v>0</v>
      </c>
      <c r="F133" s="33"/>
      <c r="G133" s="44">
        <f t="shared" si="8"/>
        <v>0</v>
      </c>
      <c r="H133" s="44">
        <f t="shared" si="9"/>
        <v>1016259.0700000001</v>
      </c>
      <c r="I133" s="44">
        <f t="shared" si="10"/>
        <v>0</v>
      </c>
      <c r="J133" s="45">
        <f t="shared" si="11"/>
        <v>0</v>
      </c>
      <c r="K133" s="45">
        <f t="shared" si="13"/>
        <v>0</v>
      </c>
      <c r="L133" s="45">
        <f t="shared" si="14"/>
        <v>0</v>
      </c>
    </row>
    <row r="134" spans="2:12" x14ac:dyDescent="0.25">
      <c r="B134" s="43">
        <v>2025731.7999999998</v>
      </c>
      <c r="C134" s="37">
        <v>138</v>
      </c>
      <c r="D134" s="100">
        <v>0</v>
      </c>
      <c r="E134" s="100" t="str">
        <f t="shared" si="12"/>
        <v>0</v>
      </c>
      <c r="F134" s="33"/>
      <c r="G134" s="44">
        <f t="shared" si="8"/>
        <v>0</v>
      </c>
      <c r="H134" s="44">
        <f t="shared" si="9"/>
        <v>2025731.7999999998</v>
      </c>
      <c r="I134" s="44">
        <f t="shared" si="10"/>
        <v>0</v>
      </c>
      <c r="J134" s="45">
        <f t="shared" si="11"/>
        <v>0</v>
      </c>
      <c r="K134" s="45">
        <f t="shared" si="13"/>
        <v>0</v>
      </c>
      <c r="L134" s="45">
        <f t="shared" si="14"/>
        <v>0</v>
      </c>
    </row>
    <row r="135" spans="2:12" x14ac:dyDescent="0.25">
      <c r="B135" s="43">
        <v>54256.6</v>
      </c>
      <c r="C135" s="37">
        <v>138</v>
      </c>
      <c r="D135" s="100">
        <v>0</v>
      </c>
      <c r="E135" s="100" t="str">
        <f t="shared" si="12"/>
        <v>0</v>
      </c>
      <c r="F135" s="33"/>
      <c r="G135" s="44">
        <f t="shared" si="8"/>
        <v>0</v>
      </c>
      <c r="H135" s="44">
        <f t="shared" si="9"/>
        <v>54256.6</v>
      </c>
      <c r="I135" s="44">
        <f t="shared" si="10"/>
        <v>0</v>
      </c>
      <c r="J135" s="45">
        <f t="shared" si="11"/>
        <v>0</v>
      </c>
      <c r="K135" s="45">
        <f t="shared" si="13"/>
        <v>0</v>
      </c>
      <c r="L135" s="45">
        <f t="shared" si="14"/>
        <v>0</v>
      </c>
    </row>
    <row r="136" spans="2:12" x14ac:dyDescent="0.25">
      <c r="B136" s="43">
        <v>19808163.039999999</v>
      </c>
      <c r="C136" s="37">
        <v>138</v>
      </c>
      <c r="D136" s="100">
        <v>0</v>
      </c>
      <c r="E136" s="100" t="str">
        <f t="shared" si="12"/>
        <v>0</v>
      </c>
      <c r="F136" s="33"/>
      <c r="G136" s="44">
        <f t="shared" ref="G136:G199" si="15">IF(D136=0,IF(C136&gt;=BulkLineLimit,B136,0),0)</f>
        <v>0</v>
      </c>
      <c r="H136" s="44">
        <f t="shared" ref="H136:H199" si="16">IF(D136=0,IF(AND(C136&lt;BulkLineLimit,C136&gt;=RegionalLineLimit),B136,0),0)</f>
        <v>19808163.039999999</v>
      </c>
      <c r="I136" s="44">
        <f t="shared" ref="I136:I199" si="17">IF(D136=0,IF(C136&lt;RegionalLineLimit,B136,0),0)+IF(AND(D136&lt;&gt;0,E136="POD"),(1-CustomerContributions)*B136,0)</f>
        <v>0</v>
      </c>
      <c r="J136" s="45">
        <f t="shared" ref="J136:J199" si="18">IF(AND(D136&lt;&gt;0,E136="POD"),CustomerContributions*B136,0)</f>
        <v>0</v>
      </c>
      <c r="K136" s="45">
        <f t="shared" si="13"/>
        <v>0</v>
      </c>
      <c r="L136" s="45">
        <f t="shared" si="14"/>
        <v>0</v>
      </c>
    </row>
    <row r="137" spans="2:12" x14ac:dyDescent="0.25">
      <c r="B137" s="43">
        <v>510509.27</v>
      </c>
      <c r="C137" s="37">
        <v>138</v>
      </c>
      <c r="D137" s="100">
        <v>0</v>
      </c>
      <c r="E137" s="100" t="str">
        <f t="shared" ref="E137:E200" si="19">RIGHT(D137,3)</f>
        <v>0</v>
      </c>
      <c r="F137" s="33"/>
      <c r="G137" s="44">
        <f t="shared" si="15"/>
        <v>0</v>
      </c>
      <c r="H137" s="44">
        <f t="shared" si="16"/>
        <v>510509.27</v>
      </c>
      <c r="I137" s="44">
        <f t="shared" si="17"/>
        <v>0</v>
      </c>
      <c r="J137" s="45">
        <f t="shared" si="18"/>
        <v>0</v>
      </c>
      <c r="K137" s="45">
        <f t="shared" ref="K137:K200" si="20">IF(AND(D137&lt;&gt;0,E137="Gen"),B137,0)</f>
        <v>0</v>
      </c>
      <c r="L137" s="45">
        <f t="shared" ref="L137:L200" si="21">B137-SUM(G137:K137)</f>
        <v>0</v>
      </c>
    </row>
    <row r="138" spans="2:12" x14ac:dyDescent="0.25">
      <c r="B138" s="43">
        <v>257806.93</v>
      </c>
      <c r="C138" s="37">
        <v>138</v>
      </c>
      <c r="D138" s="100">
        <v>0</v>
      </c>
      <c r="E138" s="100" t="str">
        <f t="shared" si="19"/>
        <v>0</v>
      </c>
      <c r="F138" s="33"/>
      <c r="G138" s="44">
        <f t="shared" si="15"/>
        <v>0</v>
      </c>
      <c r="H138" s="44">
        <f t="shared" si="16"/>
        <v>257806.93</v>
      </c>
      <c r="I138" s="44">
        <f t="shared" si="17"/>
        <v>0</v>
      </c>
      <c r="J138" s="45">
        <f t="shared" si="18"/>
        <v>0</v>
      </c>
      <c r="K138" s="45">
        <f t="shared" si="20"/>
        <v>0</v>
      </c>
      <c r="L138" s="45">
        <f t="shared" si="21"/>
        <v>0</v>
      </c>
    </row>
    <row r="139" spans="2:12" x14ac:dyDescent="0.25">
      <c r="B139" s="43">
        <v>862244.88</v>
      </c>
      <c r="C139" s="37">
        <v>138</v>
      </c>
      <c r="D139" s="100">
        <v>0</v>
      </c>
      <c r="E139" s="100" t="str">
        <f t="shared" si="19"/>
        <v>0</v>
      </c>
      <c r="F139" s="33"/>
      <c r="G139" s="44">
        <f t="shared" si="15"/>
        <v>0</v>
      </c>
      <c r="H139" s="44">
        <f t="shared" si="16"/>
        <v>862244.88</v>
      </c>
      <c r="I139" s="44">
        <f t="shared" si="17"/>
        <v>0</v>
      </c>
      <c r="J139" s="45">
        <f t="shared" si="18"/>
        <v>0</v>
      </c>
      <c r="K139" s="45">
        <f t="shared" si="20"/>
        <v>0</v>
      </c>
      <c r="L139" s="45">
        <f t="shared" si="21"/>
        <v>0</v>
      </c>
    </row>
    <row r="140" spans="2:12" x14ac:dyDescent="0.25">
      <c r="B140" s="43">
        <v>503521.72</v>
      </c>
      <c r="C140" s="37">
        <v>138</v>
      </c>
      <c r="D140" s="100">
        <v>0</v>
      </c>
      <c r="E140" s="100" t="str">
        <f t="shared" si="19"/>
        <v>0</v>
      </c>
      <c r="F140" s="33"/>
      <c r="G140" s="44">
        <f t="shared" si="15"/>
        <v>0</v>
      </c>
      <c r="H140" s="44">
        <f t="shared" si="16"/>
        <v>503521.72</v>
      </c>
      <c r="I140" s="44">
        <f t="shared" si="17"/>
        <v>0</v>
      </c>
      <c r="J140" s="45">
        <f t="shared" si="18"/>
        <v>0</v>
      </c>
      <c r="K140" s="45">
        <f t="shared" si="20"/>
        <v>0</v>
      </c>
      <c r="L140" s="45">
        <f t="shared" si="21"/>
        <v>0</v>
      </c>
    </row>
    <row r="141" spans="2:12" x14ac:dyDescent="0.25">
      <c r="B141" s="43">
        <v>2154332.4800000004</v>
      </c>
      <c r="C141" s="37">
        <v>138</v>
      </c>
      <c r="D141" s="100">
        <v>0</v>
      </c>
      <c r="E141" s="100" t="str">
        <f t="shared" si="19"/>
        <v>0</v>
      </c>
      <c r="F141" s="33"/>
      <c r="G141" s="44">
        <f t="shared" si="15"/>
        <v>0</v>
      </c>
      <c r="H141" s="44">
        <f t="shared" si="16"/>
        <v>2154332.4800000004</v>
      </c>
      <c r="I141" s="44">
        <f t="shared" si="17"/>
        <v>0</v>
      </c>
      <c r="J141" s="45">
        <f t="shared" si="18"/>
        <v>0</v>
      </c>
      <c r="K141" s="45">
        <f t="shared" si="20"/>
        <v>0</v>
      </c>
      <c r="L141" s="45">
        <f t="shared" si="21"/>
        <v>0</v>
      </c>
    </row>
    <row r="142" spans="2:12" x14ac:dyDescent="0.25">
      <c r="B142" s="43">
        <v>1337536.0899999999</v>
      </c>
      <c r="C142" s="37">
        <v>138</v>
      </c>
      <c r="D142" s="100">
        <v>0</v>
      </c>
      <c r="E142" s="100" t="str">
        <f t="shared" si="19"/>
        <v>0</v>
      </c>
      <c r="F142" s="33"/>
      <c r="G142" s="44">
        <f t="shared" si="15"/>
        <v>0</v>
      </c>
      <c r="H142" s="44">
        <f t="shared" si="16"/>
        <v>1337536.0899999999</v>
      </c>
      <c r="I142" s="44">
        <f t="shared" si="17"/>
        <v>0</v>
      </c>
      <c r="J142" s="45">
        <f t="shared" si="18"/>
        <v>0</v>
      </c>
      <c r="K142" s="45">
        <f t="shared" si="20"/>
        <v>0</v>
      </c>
      <c r="L142" s="45">
        <f t="shared" si="21"/>
        <v>0</v>
      </c>
    </row>
    <row r="143" spans="2:12" x14ac:dyDescent="0.25">
      <c r="B143" s="43">
        <v>11411665.16</v>
      </c>
      <c r="C143" s="37">
        <v>138</v>
      </c>
      <c r="D143" s="100">
        <v>0</v>
      </c>
      <c r="E143" s="100" t="str">
        <f t="shared" si="19"/>
        <v>0</v>
      </c>
      <c r="F143" s="33"/>
      <c r="G143" s="44">
        <f t="shared" si="15"/>
        <v>0</v>
      </c>
      <c r="H143" s="44">
        <f t="shared" si="16"/>
        <v>11411665.16</v>
      </c>
      <c r="I143" s="44">
        <f t="shared" si="17"/>
        <v>0</v>
      </c>
      <c r="J143" s="45">
        <f t="shared" si="18"/>
        <v>0</v>
      </c>
      <c r="K143" s="45">
        <f t="shared" si="20"/>
        <v>0</v>
      </c>
      <c r="L143" s="45">
        <f t="shared" si="21"/>
        <v>0</v>
      </c>
    </row>
    <row r="144" spans="2:12" x14ac:dyDescent="0.25">
      <c r="B144" s="43">
        <v>265393.01999999996</v>
      </c>
      <c r="C144" s="37">
        <v>138</v>
      </c>
      <c r="D144" s="100">
        <v>0</v>
      </c>
      <c r="E144" s="100" t="str">
        <f t="shared" si="19"/>
        <v>0</v>
      </c>
      <c r="F144" s="33"/>
      <c r="G144" s="44">
        <f t="shared" si="15"/>
        <v>0</v>
      </c>
      <c r="H144" s="44">
        <f t="shared" si="16"/>
        <v>265393.01999999996</v>
      </c>
      <c r="I144" s="44">
        <f t="shared" si="17"/>
        <v>0</v>
      </c>
      <c r="J144" s="45">
        <f t="shared" si="18"/>
        <v>0</v>
      </c>
      <c r="K144" s="45">
        <f t="shared" si="20"/>
        <v>0</v>
      </c>
      <c r="L144" s="45">
        <f t="shared" si="21"/>
        <v>0</v>
      </c>
    </row>
    <row r="145" spans="2:12" x14ac:dyDescent="0.25">
      <c r="B145" s="43">
        <v>1631607.68</v>
      </c>
      <c r="C145" s="37">
        <v>138</v>
      </c>
      <c r="D145" s="100">
        <v>0</v>
      </c>
      <c r="E145" s="100" t="str">
        <f t="shared" si="19"/>
        <v>0</v>
      </c>
      <c r="F145" s="33"/>
      <c r="G145" s="44">
        <f t="shared" si="15"/>
        <v>0</v>
      </c>
      <c r="H145" s="44">
        <f t="shared" si="16"/>
        <v>1631607.68</v>
      </c>
      <c r="I145" s="44">
        <f t="shared" si="17"/>
        <v>0</v>
      </c>
      <c r="J145" s="45">
        <f t="shared" si="18"/>
        <v>0</v>
      </c>
      <c r="K145" s="45">
        <f t="shared" si="20"/>
        <v>0</v>
      </c>
      <c r="L145" s="45">
        <f t="shared" si="21"/>
        <v>0</v>
      </c>
    </row>
    <row r="146" spans="2:12" x14ac:dyDescent="0.25">
      <c r="B146" s="43">
        <v>417289.69000000006</v>
      </c>
      <c r="C146" s="37">
        <v>138</v>
      </c>
      <c r="D146" s="100">
        <v>0</v>
      </c>
      <c r="E146" s="100" t="str">
        <f t="shared" si="19"/>
        <v>0</v>
      </c>
      <c r="F146" s="33"/>
      <c r="G146" s="44">
        <f t="shared" si="15"/>
        <v>0</v>
      </c>
      <c r="H146" s="44">
        <f t="shared" si="16"/>
        <v>417289.69000000006</v>
      </c>
      <c r="I146" s="44">
        <f t="shared" si="17"/>
        <v>0</v>
      </c>
      <c r="J146" s="45">
        <f t="shared" si="18"/>
        <v>0</v>
      </c>
      <c r="K146" s="45">
        <f t="shared" si="20"/>
        <v>0</v>
      </c>
      <c r="L146" s="45">
        <f t="shared" si="21"/>
        <v>0</v>
      </c>
    </row>
    <row r="147" spans="2:12" x14ac:dyDescent="0.25">
      <c r="B147" s="43">
        <v>3053069.98</v>
      </c>
      <c r="C147" s="37">
        <v>138</v>
      </c>
      <c r="D147" s="100">
        <v>0</v>
      </c>
      <c r="E147" s="100" t="str">
        <f t="shared" si="19"/>
        <v>0</v>
      </c>
      <c r="F147" s="33"/>
      <c r="G147" s="44">
        <f t="shared" si="15"/>
        <v>0</v>
      </c>
      <c r="H147" s="44">
        <f t="shared" si="16"/>
        <v>3053069.98</v>
      </c>
      <c r="I147" s="44">
        <f t="shared" si="17"/>
        <v>0</v>
      </c>
      <c r="J147" s="45">
        <f t="shared" si="18"/>
        <v>0</v>
      </c>
      <c r="K147" s="45">
        <f t="shared" si="20"/>
        <v>0</v>
      </c>
      <c r="L147" s="45">
        <f t="shared" si="21"/>
        <v>0</v>
      </c>
    </row>
    <row r="148" spans="2:12" x14ac:dyDescent="0.25">
      <c r="B148" s="43">
        <v>-29286.92</v>
      </c>
      <c r="C148" s="37">
        <v>138</v>
      </c>
      <c r="D148" s="100">
        <v>0</v>
      </c>
      <c r="E148" s="100" t="str">
        <f t="shared" si="19"/>
        <v>0</v>
      </c>
      <c r="F148" s="33"/>
      <c r="G148" s="44">
        <f t="shared" si="15"/>
        <v>0</v>
      </c>
      <c r="H148" s="44">
        <f t="shared" si="16"/>
        <v>-29286.92</v>
      </c>
      <c r="I148" s="44">
        <f t="shared" si="17"/>
        <v>0</v>
      </c>
      <c r="J148" s="45">
        <f t="shared" si="18"/>
        <v>0</v>
      </c>
      <c r="K148" s="45">
        <f t="shared" si="20"/>
        <v>0</v>
      </c>
      <c r="L148" s="45">
        <f t="shared" si="21"/>
        <v>0</v>
      </c>
    </row>
    <row r="149" spans="2:12" x14ac:dyDescent="0.25">
      <c r="B149" s="43">
        <v>545188.78999999992</v>
      </c>
      <c r="C149" s="37">
        <v>138</v>
      </c>
      <c r="D149" s="100">
        <v>0</v>
      </c>
      <c r="E149" s="100" t="str">
        <f t="shared" si="19"/>
        <v>0</v>
      </c>
      <c r="F149" s="33"/>
      <c r="G149" s="44">
        <f t="shared" si="15"/>
        <v>0</v>
      </c>
      <c r="H149" s="44">
        <f t="shared" si="16"/>
        <v>545188.78999999992</v>
      </c>
      <c r="I149" s="44">
        <f t="shared" si="17"/>
        <v>0</v>
      </c>
      <c r="J149" s="45">
        <f t="shared" si="18"/>
        <v>0</v>
      </c>
      <c r="K149" s="45">
        <f t="shared" si="20"/>
        <v>0</v>
      </c>
      <c r="L149" s="45">
        <f t="shared" si="21"/>
        <v>0</v>
      </c>
    </row>
    <row r="150" spans="2:12" x14ac:dyDescent="0.25">
      <c r="B150" s="43">
        <v>1134072.22</v>
      </c>
      <c r="C150" s="37">
        <v>138</v>
      </c>
      <c r="D150" s="100">
        <v>0</v>
      </c>
      <c r="E150" s="100" t="str">
        <f t="shared" si="19"/>
        <v>0</v>
      </c>
      <c r="F150" s="33"/>
      <c r="G150" s="44">
        <f t="shared" si="15"/>
        <v>0</v>
      </c>
      <c r="H150" s="44">
        <f t="shared" si="16"/>
        <v>1134072.22</v>
      </c>
      <c r="I150" s="44">
        <f t="shared" si="17"/>
        <v>0</v>
      </c>
      <c r="J150" s="45">
        <f t="shared" si="18"/>
        <v>0</v>
      </c>
      <c r="K150" s="45">
        <f t="shared" si="20"/>
        <v>0</v>
      </c>
      <c r="L150" s="45">
        <f t="shared" si="21"/>
        <v>0</v>
      </c>
    </row>
    <row r="151" spans="2:12" x14ac:dyDescent="0.25">
      <c r="B151" s="43">
        <v>35123.170000000006</v>
      </c>
      <c r="C151" s="37">
        <v>138</v>
      </c>
      <c r="D151" s="100">
        <v>0</v>
      </c>
      <c r="E151" s="100" t="str">
        <f t="shared" si="19"/>
        <v>0</v>
      </c>
      <c r="F151" s="33"/>
      <c r="G151" s="44">
        <f t="shared" si="15"/>
        <v>0</v>
      </c>
      <c r="H151" s="44">
        <f t="shared" si="16"/>
        <v>35123.170000000006</v>
      </c>
      <c r="I151" s="44">
        <f t="shared" si="17"/>
        <v>0</v>
      </c>
      <c r="J151" s="45">
        <f t="shared" si="18"/>
        <v>0</v>
      </c>
      <c r="K151" s="45">
        <f t="shared" si="20"/>
        <v>0</v>
      </c>
      <c r="L151" s="45">
        <f t="shared" si="21"/>
        <v>0</v>
      </c>
    </row>
    <row r="152" spans="2:12" x14ac:dyDescent="0.25">
      <c r="B152" s="43">
        <v>688203.65999999992</v>
      </c>
      <c r="C152" s="37">
        <v>138</v>
      </c>
      <c r="D152" s="100">
        <v>0</v>
      </c>
      <c r="E152" s="100" t="str">
        <f t="shared" si="19"/>
        <v>0</v>
      </c>
      <c r="F152" s="33"/>
      <c r="G152" s="44">
        <f t="shared" si="15"/>
        <v>0</v>
      </c>
      <c r="H152" s="44">
        <f t="shared" si="16"/>
        <v>688203.65999999992</v>
      </c>
      <c r="I152" s="44">
        <f t="shared" si="17"/>
        <v>0</v>
      </c>
      <c r="J152" s="45">
        <f t="shared" si="18"/>
        <v>0</v>
      </c>
      <c r="K152" s="45">
        <f t="shared" si="20"/>
        <v>0</v>
      </c>
      <c r="L152" s="45">
        <f t="shared" si="21"/>
        <v>0</v>
      </c>
    </row>
    <row r="153" spans="2:12" x14ac:dyDescent="0.25">
      <c r="B153" s="43">
        <v>12.54</v>
      </c>
      <c r="C153" s="37">
        <v>138</v>
      </c>
      <c r="D153" s="100">
        <v>0</v>
      </c>
      <c r="E153" s="100" t="str">
        <f t="shared" si="19"/>
        <v>0</v>
      </c>
      <c r="F153" s="33"/>
      <c r="G153" s="44">
        <f t="shared" si="15"/>
        <v>0</v>
      </c>
      <c r="H153" s="44">
        <f t="shared" si="16"/>
        <v>12.54</v>
      </c>
      <c r="I153" s="44">
        <f t="shared" si="17"/>
        <v>0</v>
      </c>
      <c r="J153" s="45">
        <f t="shared" si="18"/>
        <v>0</v>
      </c>
      <c r="K153" s="45">
        <f t="shared" si="20"/>
        <v>0</v>
      </c>
      <c r="L153" s="45">
        <f t="shared" si="21"/>
        <v>0</v>
      </c>
    </row>
    <row r="154" spans="2:12" x14ac:dyDescent="0.25">
      <c r="B154" s="43">
        <v>2210837.4700000002</v>
      </c>
      <c r="C154" s="37">
        <v>138</v>
      </c>
      <c r="D154" s="100">
        <v>0</v>
      </c>
      <c r="E154" s="100" t="str">
        <f t="shared" si="19"/>
        <v>0</v>
      </c>
      <c r="F154" s="33"/>
      <c r="G154" s="44">
        <f t="shared" si="15"/>
        <v>0</v>
      </c>
      <c r="H154" s="44">
        <f t="shared" si="16"/>
        <v>2210837.4700000002</v>
      </c>
      <c r="I154" s="44">
        <f t="shared" si="17"/>
        <v>0</v>
      </c>
      <c r="J154" s="45">
        <f t="shared" si="18"/>
        <v>0</v>
      </c>
      <c r="K154" s="45">
        <f t="shared" si="20"/>
        <v>0</v>
      </c>
      <c r="L154" s="45">
        <f t="shared" si="21"/>
        <v>0</v>
      </c>
    </row>
    <row r="155" spans="2:12" x14ac:dyDescent="0.25">
      <c r="B155" s="43">
        <v>2323364.79</v>
      </c>
      <c r="C155" s="37">
        <v>138</v>
      </c>
      <c r="D155" s="100">
        <v>0</v>
      </c>
      <c r="E155" s="100" t="str">
        <f t="shared" si="19"/>
        <v>0</v>
      </c>
      <c r="F155" s="33"/>
      <c r="G155" s="44">
        <f t="shared" si="15"/>
        <v>0</v>
      </c>
      <c r="H155" s="44">
        <f t="shared" si="16"/>
        <v>2323364.79</v>
      </c>
      <c r="I155" s="44">
        <f t="shared" si="17"/>
        <v>0</v>
      </c>
      <c r="J155" s="45">
        <f t="shared" si="18"/>
        <v>0</v>
      </c>
      <c r="K155" s="45">
        <f t="shared" si="20"/>
        <v>0</v>
      </c>
      <c r="L155" s="45">
        <f t="shared" si="21"/>
        <v>0</v>
      </c>
    </row>
    <row r="156" spans="2:12" x14ac:dyDescent="0.25">
      <c r="B156" s="43">
        <v>3927752.44</v>
      </c>
      <c r="C156" s="37">
        <v>138</v>
      </c>
      <c r="D156" s="100">
        <v>0</v>
      </c>
      <c r="E156" s="100" t="str">
        <f t="shared" si="19"/>
        <v>0</v>
      </c>
      <c r="F156" s="33"/>
      <c r="G156" s="44">
        <f t="shared" si="15"/>
        <v>0</v>
      </c>
      <c r="H156" s="44">
        <f t="shared" si="16"/>
        <v>3927752.44</v>
      </c>
      <c r="I156" s="44">
        <f t="shared" si="17"/>
        <v>0</v>
      </c>
      <c r="J156" s="45">
        <f t="shared" si="18"/>
        <v>0</v>
      </c>
      <c r="K156" s="45">
        <f t="shared" si="20"/>
        <v>0</v>
      </c>
      <c r="L156" s="45">
        <f t="shared" si="21"/>
        <v>0</v>
      </c>
    </row>
    <row r="157" spans="2:12" x14ac:dyDescent="0.25">
      <c r="B157" s="43">
        <v>1214007.18</v>
      </c>
      <c r="C157" s="37">
        <v>138</v>
      </c>
      <c r="D157" s="100">
        <v>0</v>
      </c>
      <c r="E157" s="100" t="str">
        <f t="shared" si="19"/>
        <v>0</v>
      </c>
      <c r="F157" s="33"/>
      <c r="G157" s="44">
        <f t="shared" si="15"/>
        <v>0</v>
      </c>
      <c r="H157" s="44">
        <f t="shared" si="16"/>
        <v>1214007.18</v>
      </c>
      <c r="I157" s="44">
        <f t="shared" si="17"/>
        <v>0</v>
      </c>
      <c r="J157" s="45">
        <f t="shared" si="18"/>
        <v>0</v>
      </c>
      <c r="K157" s="45">
        <f t="shared" si="20"/>
        <v>0</v>
      </c>
      <c r="L157" s="45">
        <f t="shared" si="21"/>
        <v>0</v>
      </c>
    </row>
    <row r="158" spans="2:12" x14ac:dyDescent="0.25">
      <c r="B158" s="43">
        <v>112711.20000000001</v>
      </c>
      <c r="C158" s="37">
        <v>138</v>
      </c>
      <c r="D158" s="100">
        <v>0</v>
      </c>
      <c r="E158" s="100" t="str">
        <f t="shared" si="19"/>
        <v>0</v>
      </c>
      <c r="F158" s="33"/>
      <c r="G158" s="44">
        <f t="shared" si="15"/>
        <v>0</v>
      </c>
      <c r="H158" s="44">
        <f t="shared" si="16"/>
        <v>112711.20000000001</v>
      </c>
      <c r="I158" s="44">
        <f t="shared" si="17"/>
        <v>0</v>
      </c>
      <c r="J158" s="45">
        <f t="shared" si="18"/>
        <v>0</v>
      </c>
      <c r="K158" s="45">
        <f t="shared" si="20"/>
        <v>0</v>
      </c>
      <c r="L158" s="45">
        <f t="shared" si="21"/>
        <v>0</v>
      </c>
    </row>
    <row r="159" spans="2:12" x14ac:dyDescent="0.25">
      <c r="B159" s="43">
        <v>1875033.53</v>
      </c>
      <c r="C159" s="37">
        <v>138</v>
      </c>
      <c r="D159" s="100">
        <v>0</v>
      </c>
      <c r="E159" s="100" t="str">
        <f t="shared" si="19"/>
        <v>0</v>
      </c>
      <c r="F159" s="33"/>
      <c r="G159" s="44">
        <f t="shared" si="15"/>
        <v>0</v>
      </c>
      <c r="H159" s="44">
        <f t="shared" si="16"/>
        <v>1875033.53</v>
      </c>
      <c r="I159" s="44">
        <f t="shared" si="17"/>
        <v>0</v>
      </c>
      <c r="J159" s="45">
        <f t="shared" si="18"/>
        <v>0</v>
      </c>
      <c r="K159" s="45">
        <f t="shared" si="20"/>
        <v>0</v>
      </c>
      <c r="L159" s="45">
        <f t="shared" si="21"/>
        <v>0</v>
      </c>
    </row>
    <row r="160" spans="2:12" x14ac:dyDescent="0.25">
      <c r="B160" s="43">
        <v>746750.7</v>
      </c>
      <c r="C160" s="37">
        <v>138</v>
      </c>
      <c r="D160" s="100">
        <v>0</v>
      </c>
      <c r="E160" s="100" t="str">
        <f t="shared" si="19"/>
        <v>0</v>
      </c>
      <c r="F160" s="33"/>
      <c r="G160" s="44">
        <f t="shared" si="15"/>
        <v>0</v>
      </c>
      <c r="H160" s="44">
        <f t="shared" si="16"/>
        <v>746750.7</v>
      </c>
      <c r="I160" s="44">
        <f t="shared" si="17"/>
        <v>0</v>
      </c>
      <c r="J160" s="45">
        <f t="shared" si="18"/>
        <v>0</v>
      </c>
      <c r="K160" s="45">
        <f t="shared" si="20"/>
        <v>0</v>
      </c>
      <c r="L160" s="45">
        <f t="shared" si="21"/>
        <v>0</v>
      </c>
    </row>
    <row r="161" spans="2:12" x14ac:dyDescent="0.25">
      <c r="B161" s="43">
        <v>3777304.55</v>
      </c>
      <c r="C161" s="37">
        <v>138</v>
      </c>
      <c r="D161" s="100">
        <v>0</v>
      </c>
      <c r="E161" s="100" t="str">
        <f t="shared" si="19"/>
        <v>0</v>
      </c>
      <c r="F161" s="33"/>
      <c r="G161" s="44">
        <f t="shared" si="15"/>
        <v>0</v>
      </c>
      <c r="H161" s="44">
        <f t="shared" si="16"/>
        <v>3777304.55</v>
      </c>
      <c r="I161" s="44">
        <f t="shared" si="17"/>
        <v>0</v>
      </c>
      <c r="J161" s="45">
        <f t="shared" si="18"/>
        <v>0</v>
      </c>
      <c r="K161" s="45">
        <f t="shared" si="20"/>
        <v>0</v>
      </c>
      <c r="L161" s="45">
        <f t="shared" si="21"/>
        <v>0</v>
      </c>
    </row>
    <row r="162" spans="2:12" x14ac:dyDescent="0.25">
      <c r="B162" s="43">
        <v>2521338.9</v>
      </c>
      <c r="C162" s="37">
        <v>138</v>
      </c>
      <c r="D162" s="100">
        <v>0</v>
      </c>
      <c r="E162" s="100" t="str">
        <f t="shared" si="19"/>
        <v>0</v>
      </c>
      <c r="F162" s="33"/>
      <c r="G162" s="44">
        <f t="shared" si="15"/>
        <v>0</v>
      </c>
      <c r="H162" s="44">
        <f t="shared" si="16"/>
        <v>2521338.9</v>
      </c>
      <c r="I162" s="44">
        <f t="shared" si="17"/>
        <v>0</v>
      </c>
      <c r="J162" s="45">
        <f t="shared" si="18"/>
        <v>0</v>
      </c>
      <c r="K162" s="45">
        <f t="shared" si="20"/>
        <v>0</v>
      </c>
      <c r="L162" s="45">
        <f t="shared" si="21"/>
        <v>0</v>
      </c>
    </row>
    <row r="163" spans="2:12" x14ac:dyDescent="0.25">
      <c r="B163" s="43">
        <v>6052222.8700000001</v>
      </c>
      <c r="C163" s="37">
        <v>138</v>
      </c>
      <c r="D163" s="100">
        <v>0</v>
      </c>
      <c r="E163" s="100" t="str">
        <f t="shared" si="19"/>
        <v>0</v>
      </c>
      <c r="F163" s="33"/>
      <c r="G163" s="44">
        <f t="shared" si="15"/>
        <v>0</v>
      </c>
      <c r="H163" s="44">
        <f t="shared" si="16"/>
        <v>6052222.8700000001</v>
      </c>
      <c r="I163" s="44">
        <f t="shared" si="17"/>
        <v>0</v>
      </c>
      <c r="J163" s="45">
        <f t="shared" si="18"/>
        <v>0</v>
      </c>
      <c r="K163" s="45">
        <f t="shared" si="20"/>
        <v>0</v>
      </c>
      <c r="L163" s="45">
        <f t="shared" si="21"/>
        <v>0</v>
      </c>
    </row>
    <row r="164" spans="2:12" x14ac:dyDescent="0.25">
      <c r="B164" s="43">
        <v>1607663.55</v>
      </c>
      <c r="C164" s="37">
        <v>138</v>
      </c>
      <c r="D164" s="100">
        <v>0</v>
      </c>
      <c r="E164" s="100" t="str">
        <f t="shared" si="19"/>
        <v>0</v>
      </c>
      <c r="F164" s="33"/>
      <c r="G164" s="44">
        <f t="shared" si="15"/>
        <v>0</v>
      </c>
      <c r="H164" s="44">
        <f t="shared" si="16"/>
        <v>1607663.55</v>
      </c>
      <c r="I164" s="44">
        <f t="shared" si="17"/>
        <v>0</v>
      </c>
      <c r="J164" s="45">
        <f t="shared" si="18"/>
        <v>0</v>
      </c>
      <c r="K164" s="45">
        <f t="shared" si="20"/>
        <v>0</v>
      </c>
      <c r="L164" s="45">
        <f t="shared" si="21"/>
        <v>0</v>
      </c>
    </row>
    <row r="165" spans="2:12" x14ac:dyDescent="0.25">
      <c r="B165" s="43">
        <v>515994.02000000008</v>
      </c>
      <c r="C165" s="37">
        <v>138</v>
      </c>
      <c r="D165" s="100">
        <v>0</v>
      </c>
      <c r="E165" s="100" t="str">
        <f t="shared" si="19"/>
        <v>0</v>
      </c>
      <c r="F165" s="33"/>
      <c r="G165" s="44">
        <f t="shared" si="15"/>
        <v>0</v>
      </c>
      <c r="H165" s="44">
        <f t="shared" si="16"/>
        <v>515994.02000000008</v>
      </c>
      <c r="I165" s="44">
        <f t="shared" si="17"/>
        <v>0</v>
      </c>
      <c r="J165" s="45">
        <f t="shared" si="18"/>
        <v>0</v>
      </c>
      <c r="K165" s="45">
        <f t="shared" si="20"/>
        <v>0</v>
      </c>
      <c r="L165" s="45">
        <f t="shared" si="21"/>
        <v>0</v>
      </c>
    </row>
    <row r="166" spans="2:12" x14ac:dyDescent="0.25">
      <c r="B166" s="43">
        <v>728099.96</v>
      </c>
      <c r="C166" s="37">
        <v>138</v>
      </c>
      <c r="D166" s="100">
        <v>0</v>
      </c>
      <c r="E166" s="100" t="str">
        <f t="shared" si="19"/>
        <v>0</v>
      </c>
      <c r="F166" s="33"/>
      <c r="G166" s="44">
        <f t="shared" si="15"/>
        <v>0</v>
      </c>
      <c r="H166" s="44">
        <f t="shared" si="16"/>
        <v>728099.96</v>
      </c>
      <c r="I166" s="44">
        <f t="shared" si="17"/>
        <v>0</v>
      </c>
      <c r="J166" s="45">
        <f t="shared" si="18"/>
        <v>0</v>
      </c>
      <c r="K166" s="45">
        <f t="shared" si="20"/>
        <v>0</v>
      </c>
      <c r="L166" s="45">
        <f t="shared" si="21"/>
        <v>0</v>
      </c>
    </row>
    <row r="167" spans="2:12" x14ac:dyDescent="0.25">
      <c r="B167" s="43">
        <v>1596863.8900000001</v>
      </c>
      <c r="C167" s="37">
        <v>138</v>
      </c>
      <c r="D167" s="100">
        <v>0</v>
      </c>
      <c r="E167" s="100" t="str">
        <f t="shared" si="19"/>
        <v>0</v>
      </c>
      <c r="F167" s="33"/>
      <c r="G167" s="44">
        <f t="shared" si="15"/>
        <v>0</v>
      </c>
      <c r="H167" s="44">
        <f t="shared" si="16"/>
        <v>1596863.8900000001</v>
      </c>
      <c r="I167" s="44">
        <f t="shared" si="17"/>
        <v>0</v>
      </c>
      <c r="J167" s="45">
        <f t="shared" si="18"/>
        <v>0</v>
      </c>
      <c r="K167" s="45">
        <f t="shared" si="20"/>
        <v>0</v>
      </c>
      <c r="L167" s="45">
        <f t="shared" si="21"/>
        <v>0</v>
      </c>
    </row>
    <row r="168" spans="2:12" x14ac:dyDescent="0.25">
      <c r="B168" s="43">
        <v>51054.689999999995</v>
      </c>
      <c r="C168" s="37">
        <v>138</v>
      </c>
      <c r="D168" s="100">
        <v>0</v>
      </c>
      <c r="E168" s="100" t="str">
        <f t="shared" si="19"/>
        <v>0</v>
      </c>
      <c r="F168" s="33"/>
      <c r="G168" s="44">
        <f t="shared" si="15"/>
        <v>0</v>
      </c>
      <c r="H168" s="44">
        <f t="shared" si="16"/>
        <v>51054.689999999995</v>
      </c>
      <c r="I168" s="44">
        <f t="shared" si="17"/>
        <v>0</v>
      </c>
      <c r="J168" s="45">
        <f t="shared" si="18"/>
        <v>0</v>
      </c>
      <c r="K168" s="45">
        <f t="shared" si="20"/>
        <v>0</v>
      </c>
      <c r="L168" s="45">
        <f t="shared" si="21"/>
        <v>0</v>
      </c>
    </row>
    <row r="169" spans="2:12" x14ac:dyDescent="0.25">
      <c r="B169" s="43">
        <v>582683.49</v>
      </c>
      <c r="C169" s="37">
        <v>138</v>
      </c>
      <c r="D169" s="100">
        <v>0</v>
      </c>
      <c r="E169" s="100" t="str">
        <f t="shared" si="19"/>
        <v>0</v>
      </c>
      <c r="F169" s="33"/>
      <c r="G169" s="44">
        <f t="shared" si="15"/>
        <v>0</v>
      </c>
      <c r="H169" s="44">
        <f t="shared" si="16"/>
        <v>582683.49</v>
      </c>
      <c r="I169" s="44">
        <f t="shared" si="17"/>
        <v>0</v>
      </c>
      <c r="J169" s="45">
        <f t="shared" si="18"/>
        <v>0</v>
      </c>
      <c r="K169" s="45">
        <f t="shared" si="20"/>
        <v>0</v>
      </c>
      <c r="L169" s="45">
        <f t="shared" si="21"/>
        <v>0</v>
      </c>
    </row>
    <row r="170" spans="2:12" x14ac:dyDescent="0.25">
      <c r="B170" s="43">
        <v>622336.91999999993</v>
      </c>
      <c r="C170" s="37">
        <v>138</v>
      </c>
      <c r="D170" s="100">
        <v>0</v>
      </c>
      <c r="E170" s="100" t="str">
        <f t="shared" si="19"/>
        <v>0</v>
      </c>
      <c r="F170" s="33"/>
      <c r="G170" s="44">
        <f t="shared" si="15"/>
        <v>0</v>
      </c>
      <c r="H170" s="44">
        <f t="shared" si="16"/>
        <v>622336.91999999993</v>
      </c>
      <c r="I170" s="44">
        <f t="shared" si="17"/>
        <v>0</v>
      </c>
      <c r="J170" s="45">
        <f t="shared" si="18"/>
        <v>0</v>
      </c>
      <c r="K170" s="45">
        <f t="shared" si="20"/>
        <v>0</v>
      </c>
      <c r="L170" s="45">
        <f t="shared" si="21"/>
        <v>0</v>
      </c>
    </row>
    <row r="171" spans="2:12" x14ac:dyDescent="0.25">
      <c r="B171" s="43">
        <v>923478.46</v>
      </c>
      <c r="C171" s="37">
        <v>138</v>
      </c>
      <c r="D171" s="100">
        <v>0</v>
      </c>
      <c r="E171" s="100" t="str">
        <f t="shared" si="19"/>
        <v>0</v>
      </c>
      <c r="F171" s="33"/>
      <c r="G171" s="44">
        <f t="shared" si="15"/>
        <v>0</v>
      </c>
      <c r="H171" s="44">
        <f t="shared" si="16"/>
        <v>923478.46</v>
      </c>
      <c r="I171" s="44">
        <f t="shared" si="17"/>
        <v>0</v>
      </c>
      <c r="J171" s="45">
        <f t="shared" si="18"/>
        <v>0</v>
      </c>
      <c r="K171" s="45">
        <f t="shared" si="20"/>
        <v>0</v>
      </c>
      <c r="L171" s="45">
        <f t="shared" si="21"/>
        <v>0</v>
      </c>
    </row>
    <row r="172" spans="2:12" x14ac:dyDescent="0.25">
      <c r="B172" s="43">
        <v>490656.63999999996</v>
      </c>
      <c r="C172" s="37">
        <v>138</v>
      </c>
      <c r="D172" s="100">
        <v>0</v>
      </c>
      <c r="E172" s="100" t="str">
        <f t="shared" si="19"/>
        <v>0</v>
      </c>
      <c r="F172" s="33"/>
      <c r="G172" s="44">
        <f t="shared" si="15"/>
        <v>0</v>
      </c>
      <c r="H172" s="44">
        <f t="shared" si="16"/>
        <v>490656.63999999996</v>
      </c>
      <c r="I172" s="44">
        <f t="shared" si="17"/>
        <v>0</v>
      </c>
      <c r="J172" s="45">
        <f t="shared" si="18"/>
        <v>0</v>
      </c>
      <c r="K172" s="45">
        <f t="shared" si="20"/>
        <v>0</v>
      </c>
      <c r="L172" s="45">
        <f t="shared" si="21"/>
        <v>0</v>
      </c>
    </row>
    <row r="173" spans="2:12" x14ac:dyDescent="0.25">
      <c r="B173" s="43">
        <v>505189.25000000006</v>
      </c>
      <c r="C173" s="37">
        <v>138</v>
      </c>
      <c r="D173" s="100">
        <v>0</v>
      </c>
      <c r="E173" s="100" t="str">
        <f t="shared" si="19"/>
        <v>0</v>
      </c>
      <c r="F173" s="33"/>
      <c r="G173" s="44">
        <f t="shared" si="15"/>
        <v>0</v>
      </c>
      <c r="H173" s="44">
        <f t="shared" si="16"/>
        <v>505189.25000000006</v>
      </c>
      <c r="I173" s="44">
        <f t="shared" si="17"/>
        <v>0</v>
      </c>
      <c r="J173" s="45">
        <f t="shared" si="18"/>
        <v>0</v>
      </c>
      <c r="K173" s="45">
        <f t="shared" si="20"/>
        <v>0</v>
      </c>
      <c r="L173" s="45">
        <f t="shared" si="21"/>
        <v>0</v>
      </c>
    </row>
    <row r="174" spans="2:12" x14ac:dyDescent="0.25">
      <c r="B174" s="43">
        <v>3169426.9800000004</v>
      </c>
      <c r="C174" s="37">
        <v>138</v>
      </c>
      <c r="D174" s="100">
        <v>0</v>
      </c>
      <c r="E174" s="100" t="str">
        <f t="shared" si="19"/>
        <v>0</v>
      </c>
      <c r="F174" s="33"/>
      <c r="G174" s="44">
        <f t="shared" si="15"/>
        <v>0</v>
      </c>
      <c r="H174" s="44">
        <f t="shared" si="16"/>
        <v>3169426.9800000004</v>
      </c>
      <c r="I174" s="44">
        <f t="shared" si="17"/>
        <v>0</v>
      </c>
      <c r="J174" s="45">
        <f t="shared" si="18"/>
        <v>0</v>
      </c>
      <c r="K174" s="45">
        <f t="shared" si="20"/>
        <v>0</v>
      </c>
      <c r="L174" s="45">
        <f t="shared" si="21"/>
        <v>0</v>
      </c>
    </row>
    <row r="175" spans="2:12" x14ac:dyDescent="0.25">
      <c r="B175" s="43">
        <v>1705372.13</v>
      </c>
      <c r="C175" s="37">
        <v>138</v>
      </c>
      <c r="D175" s="100">
        <v>0</v>
      </c>
      <c r="E175" s="100" t="str">
        <f t="shared" si="19"/>
        <v>0</v>
      </c>
      <c r="F175" s="33"/>
      <c r="G175" s="44">
        <f t="shared" si="15"/>
        <v>0</v>
      </c>
      <c r="H175" s="44">
        <f t="shared" si="16"/>
        <v>1705372.13</v>
      </c>
      <c r="I175" s="44">
        <f t="shared" si="17"/>
        <v>0</v>
      </c>
      <c r="J175" s="45">
        <f t="shared" si="18"/>
        <v>0</v>
      </c>
      <c r="K175" s="45">
        <f t="shared" si="20"/>
        <v>0</v>
      </c>
      <c r="L175" s="45">
        <f t="shared" si="21"/>
        <v>0</v>
      </c>
    </row>
    <row r="176" spans="2:12" x14ac:dyDescent="0.25">
      <c r="B176" s="43">
        <v>13638.44</v>
      </c>
      <c r="C176" s="37">
        <v>138</v>
      </c>
      <c r="D176" s="100">
        <v>0</v>
      </c>
      <c r="E176" s="100" t="str">
        <f t="shared" si="19"/>
        <v>0</v>
      </c>
      <c r="F176" s="33"/>
      <c r="G176" s="44">
        <f t="shared" si="15"/>
        <v>0</v>
      </c>
      <c r="H176" s="44">
        <f t="shared" si="16"/>
        <v>13638.44</v>
      </c>
      <c r="I176" s="44">
        <f t="shared" si="17"/>
        <v>0</v>
      </c>
      <c r="J176" s="45">
        <f t="shared" si="18"/>
        <v>0</v>
      </c>
      <c r="K176" s="45">
        <f t="shared" si="20"/>
        <v>0</v>
      </c>
      <c r="L176" s="45">
        <f t="shared" si="21"/>
        <v>0</v>
      </c>
    </row>
    <row r="177" spans="2:12" x14ac:dyDescent="0.25">
      <c r="B177" s="43">
        <v>5594.5700000000006</v>
      </c>
      <c r="C177" s="37">
        <v>138</v>
      </c>
      <c r="D177" s="100">
        <v>0</v>
      </c>
      <c r="E177" s="100" t="str">
        <f t="shared" si="19"/>
        <v>0</v>
      </c>
      <c r="F177" s="33"/>
      <c r="G177" s="44">
        <f t="shared" si="15"/>
        <v>0</v>
      </c>
      <c r="H177" s="44">
        <f t="shared" si="16"/>
        <v>5594.5700000000006</v>
      </c>
      <c r="I177" s="44">
        <f t="shared" si="17"/>
        <v>0</v>
      </c>
      <c r="J177" s="45">
        <f t="shared" si="18"/>
        <v>0</v>
      </c>
      <c r="K177" s="45">
        <f t="shared" si="20"/>
        <v>0</v>
      </c>
      <c r="L177" s="45">
        <f t="shared" si="21"/>
        <v>0</v>
      </c>
    </row>
    <row r="178" spans="2:12" x14ac:dyDescent="0.25">
      <c r="B178" s="43">
        <v>858845.59000000008</v>
      </c>
      <c r="C178" s="37">
        <v>138</v>
      </c>
      <c r="D178" s="100">
        <v>0</v>
      </c>
      <c r="E178" s="100" t="str">
        <f t="shared" si="19"/>
        <v>0</v>
      </c>
      <c r="F178" s="33"/>
      <c r="G178" s="44">
        <f t="shared" si="15"/>
        <v>0</v>
      </c>
      <c r="H178" s="44">
        <f t="shared" si="16"/>
        <v>858845.59000000008</v>
      </c>
      <c r="I178" s="44">
        <f t="shared" si="17"/>
        <v>0</v>
      </c>
      <c r="J178" s="45">
        <f t="shared" si="18"/>
        <v>0</v>
      </c>
      <c r="K178" s="45">
        <f t="shared" si="20"/>
        <v>0</v>
      </c>
      <c r="L178" s="45">
        <f t="shared" si="21"/>
        <v>0</v>
      </c>
    </row>
    <row r="179" spans="2:12" x14ac:dyDescent="0.25">
      <c r="B179" s="43">
        <v>3631172.4299999997</v>
      </c>
      <c r="C179" s="37">
        <v>138</v>
      </c>
      <c r="D179" s="100">
        <v>0</v>
      </c>
      <c r="E179" s="100" t="str">
        <f t="shared" si="19"/>
        <v>0</v>
      </c>
      <c r="F179" s="33"/>
      <c r="G179" s="44">
        <f t="shared" si="15"/>
        <v>0</v>
      </c>
      <c r="H179" s="44">
        <f t="shared" si="16"/>
        <v>3631172.4299999997</v>
      </c>
      <c r="I179" s="44">
        <f t="shared" si="17"/>
        <v>0</v>
      </c>
      <c r="J179" s="45">
        <f t="shared" si="18"/>
        <v>0</v>
      </c>
      <c r="K179" s="45">
        <f t="shared" si="20"/>
        <v>0</v>
      </c>
      <c r="L179" s="45">
        <f t="shared" si="21"/>
        <v>0</v>
      </c>
    </row>
    <row r="180" spans="2:12" x14ac:dyDescent="0.25">
      <c r="B180" s="43">
        <v>43908527.68</v>
      </c>
      <c r="C180" s="37">
        <v>138</v>
      </c>
      <c r="D180" s="100">
        <v>0</v>
      </c>
      <c r="E180" s="100" t="str">
        <f t="shared" si="19"/>
        <v>0</v>
      </c>
      <c r="F180" s="33"/>
      <c r="G180" s="44">
        <f t="shared" si="15"/>
        <v>0</v>
      </c>
      <c r="H180" s="44">
        <f t="shared" si="16"/>
        <v>43908527.68</v>
      </c>
      <c r="I180" s="44">
        <f t="shared" si="17"/>
        <v>0</v>
      </c>
      <c r="J180" s="45">
        <f t="shared" si="18"/>
        <v>0</v>
      </c>
      <c r="K180" s="45">
        <f t="shared" si="20"/>
        <v>0</v>
      </c>
      <c r="L180" s="45">
        <f t="shared" si="21"/>
        <v>0</v>
      </c>
    </row>
    <row r="181" spans="2:12" x14ac:dyDescent="0.25">
      <c r="B181" s="43">
        <v>3234405.6500000004</v>
      </c>
      <c r="C181" s="37">
        <v>138</v>
      </c>
      <c r="D181" s="100">
        <v>0</v>
      </c>
      <c r="E181" s="100" t="str">
        <f t="shared" si="19"/>
        <v>0</v>
      </c>
      <c r="F181" s="33"/>
      <c r="G181" s="44">
        <f t="shared" si="15"/>
        <v>0</v>
      </c>
      <c r="H181" s="44">
        <f t="shared" si="16"/>
        <v>3234405.6500000004</v>
      </c>
      <c r="I181" s="44">
        <f t="shared" si="17"/>
        <v>0</v>
      </c>
      <c r="J181" s="45">
        <f t="shared" si="18"/>
        <v>0</v>
      </c>
      <c r="K181" s="45">
        <f t="shared" si="20"/>
        <v>0</v>
      </c>
      <c r="L181" s="45">
        <f t="shared" si="21"/>
        <v>0</v>
      </c>
    </row>
    <row r="182" spans="2:12" x14ac:dyDescent="0.25">
      <c r="B182" s="43">
        <v>1144204.8400000001</v>
      </c>
      <c r="C182" s="37">
        <v>138</v>
      </c>
      <c r="D182" s="100">
        <v>0</v>
      </c>
      <c r="E182" s="100" t="str">
        <f t="shared" si="19"/>
        <v>0</v>
      </c>
      <c r="F182" s="33"/>
      <c r="G182" s="44">
        <f t="shared" si="15"/>
        <v>0</v>
      </c>
      <c r="H182" s="44">
        <f t="shared" si="16"/>
        <v>1144204.8400000001</v>
      </c>
      <c r="I182" s="44">
        <f t="shared" si="17"/>
        <v>0</v>
      </c>
      <c r="J182" s="45">
        <f t="shared" si="18"/>
        <v>0</v>
      </c>
      <c r="K182" s="45">
        <f t="shared" si="20"/>
        <v>0</v>
      </c>
      <c r="L182" s="45">
        <f t="shared" si="21"/>
        <v>0</v>
      </c>
    </row>
    <row r="183" spans="2:12" x14ac:dyDescent="0.25">
      <c r="B183" s="43">
        <v>683272.51</v>
      </c>
      <c r="C183" s="37">
        <v>138</v>
      </c>
      <c r="D183" s="100">
        <v>0</v>
      </c>
      <c r="E183" s="100" t="str">
        <f t="shared" si="19"/>
        <v>0</v>
      </c>
      <c r="F183" s="33"/>
      <c r="G183" s="44">
        <f t="shared" si="15"/>
        <v>0</v>
      </c>
      <c r="H183" s="44">
        <f t="shared" si="16"/>
        <v>683272.51</v>
      </c>
      <c r="I183" s="44">
        <f t="shared" si="17"/>
        <v>0</v>
      </c>
      <c r="J183" s="45">
        <f t="shared" si="18"/>
        <v>0</v>
      </c>
      <c r="K183" s="45">
        <f t="shared" si="20"/>
        <v>0</v>
      </c>
      <c r="L183" s="45">
        <f t="shared" si="21"/>
        <v>0</v>
      </c>
    </row>
    <row r="184" spans="2:12" x14ac:dyDescent="0.25">
      <c r="B184" s="43">
        <v>3197580.9600000004</v>
      </c>
      <c r="C184" s="37">
        <v>138</v>
      </c>
      <c r="D184" s="100">
        <v>0</v>
      </c>
      <c r="E184" s="100" t="str">
        <f t="shared" si="19"/>
        <v>0</v>
      </c>
      <c r="F184" s="33"/>
      <c r="G184" s="44">
        <f t="shared" si="15"/>
        <v>0</v>
      </c>
      <c r="H184" s="44">
        <f t="shared" si="16"/>
        <v>3197580.9600000004</v>
      </c>
      <c r="I184" s="44">
        <f t="shared" si="17"/>
        <v>0</v>
      </c>
      <c r="J184" s="45">
        <f t="shared" si="18"/>
        <v>0</v>
      </c>
      <c r="K184" s="45">
        <f t="shared" si="20"/>
        <v>0</v>
      </c>
      <c r="L184" s="45">
        <f t="shared" si="21"/>
        <v>0</v>
      </c>
    </row>
    <row r="185" spans="2:12" x14ac:dyDescent="0.25">
      <c r="B185" s="43">
        <v>4255643.2300000004</v>
      </c>
      <c r="C185" s="37">
        <v>138</v>
      </c>
      <c r="D185" s="100">
        <v>0</v>
      </c>
      <c r="E185" s="100" t="str">
        <f t="shared" si="19"/>
        <v>0</v>
      </c>
      <c r="F185" s="33"/>
      <c r="G185" s="44">
        <f t="shared" si="15"/>
        <v>0</v>
      </c>
      <c r="H185" s="44">
        <f t="shared" si="16"/>
        <v>4255643.2300000004</v>
      </c>
      <c r="I185" s="44">
        <f t="shared" si="17"/>
        <v>0</v>
      </c>
      <c r="J185" s="45">
        <f t="shared" si="18"/>
        <v>0</v>
      </c>
      <c r="K185" s="45">
        <f t="shared" si="20"/>
        <v>0</v>
      </c>
      <c r="L185" s="45">
        <f t="shared" si="21"/>
        <v>0</v>
      </c>
    </row>
    <row r="186" spans="2:12" x14ac:dyDescent="0.25">
      <c r="B186" s="43">
        <v>1780119.31</v>
      </c>
      <c r="C186" s="37">
        <v>138</v>
      </c>
      <c r="D186" s="100">
        <v>0</v>
      </c>
      <c r="E186" s="100" t="str">
        <f t="shared" si="19"/>
        <v>0</v>
      </c>
      <c r="F186" s="33"/>
      <c r="G186" s="44">
        <f t="shared" si="15"/>
        <v>0</v>
      </c>
      <c r="H186" s="44">
        <f t="shared" si="16"/>
        <v>1780119.31</v>
      </c>
      <c r="I186" s="44">
        <f t="shared" si="17"/>
        <v>0</v>
      </c>
      <c r="J186" s="45">
        <f t="shared" si="18"/>
        <v>0</v>
      </c>
      <c r="K186" s="45">
        <f t="shared" si="20"/>
        <v>0</v>
      </c>
      <c r="L186" s="45">
        <f t="shared" si="21"/>
        <v>0</v>
      </c>
    </row>
    <row r="187" spans="2:12" x14ac:dyDescent="0.25">
      <c r="B187" s="43">
        <v>6693400.8300000001</v>
      </c>
      <c r="C187" s="37">
        <v>138</v>
      </c>
      <c r="D187" s="100">
        <v>0</v>
      </c>
      <c r="E187" s="100" t="str">
        <f t="shared" si="19"/>
        <v>0</v>
      </c>
      <c r="F187" s="33"/>
      <c r="G187" s="44">
        <f t="shared" si="15"/>
        <v>0</v>
      </c>
      <c r="H187" s="44">
        <f t="shared" si="16"/>
        <v>6693400.8300000001</v>
      </c>
      <c r="I187" s="44">
        <f t="shared" si="17"/>
        <v>0</v>
      </c>
      <c r="J187" s="45">
        <f t="shared" si="18"/>
        <v>0</v>
      </c>
      <c r="K187" s="45">
        <f t="shared" si="20"/>
        <v>0</v>
      </c>
      <c r="L187" s="45">
        <f t="shared" si="21"/>
        <v>0</v>
      </c>
    </row>
    <row r="188" spans="2:12" x14ac:dyDescent="0.25">
      <c r="B188" s="43">
        <v>27043670.16</v>
      </c>
      <c r="C188" s="37">
        <v>138</v>
      </c>
      <c r="D188" s="100">
        <v>0</v>
      </c>
      <c r="E188" s="100" t="str">
        <f t="shared" si="19"/>
        <v>0</v>
      </c>
      <c r="F188" s="33"/>
      <c r="G188" s="44">
        <f t="shared" si="15"/>
        <v>0</v>
      </c>
      <c r="H188" s="44">
        <f t="shared" si="16"/>
        <v>27043670.16</v>
      </c>
      <c r="I188" s="44">
        <f t="shared" si="17"/>
        <v>0</v>
      </c>
      <c r="J188" s="45">
        <f t="shared" si="18"/>
        <v>0</v>
      </c>
      <c r="K188" s="45">
        <f t="shared" si="20"/>
        <v>0</v>
      </c>
      <c r="L188" s="45">
        <f t="shared" si="21"/>
        <v>0</v>
      </c>
    </row>
    <row r="189" spans="2:12" x14ac:dyDescent="0.25">
      <c r="B189" s="43">
        <v>1130973.47</v>
      </c>
      <c r="C189" s="37">
        <v>138</v>
      </c>
      <c r="D189" s="100">
        <v>0</v>
      </c>
      <c r="E189" s="100" t="str">
        <f t="shared" si="19"/>
        <v>0</v>
      </c>
      <c r="F189" s="33"/>
      <c r="G189" s="44">
        <f t="shared" si="15"/>
        <v>0</v>
      </c>
      <c r="H189" s="44">
        <f t="shared" si="16"/>
        <v>1130973.47</v>
      </c>
      <c r="I189" s="44">
        <f t="shared" si="17"/>
        <v>0</v>
      </c>
      <c r="J189" s="45">
        <f t="shared" si="18"/>
        <v>0</v>
      </c>
      <c r="K189" s="45">
        <f t="shared" si="20"/>
        <v>0</v>
      </c>
      <c r="L189" s="45">
        <f t="shared" si="21"/>
        <v>0</v>
      </c>
    </row>
    <row r="190" spans="2:12" x14ac:dyDescent="0.25">
      <c r="B190" s="43">
        <v>2792460.36</v>
      </c>
      <c r="C190" s="37">
        <v>138</v>
      </c>
      <c r="D190" s="100">
        <v>0</v>
      </c>
      <c r="E190" s="100" t="str">
        <f t="shared" si="19"/>
        <v>0</v>
      </c>
      <c r="F190" s="33"/>
      <c r="G190" s="44">
        <f t="shared" si="15"/>
        <v>0</v>
      </c>
      <c r="H190" s="44">
        <f t="shared" si="16"/>
        <v>2792460.36</v>
      </c>
      <c r="I190" s="44">
        <f t="shared" si="17"/>
        <v>0</v>
      </c>
      <c r="J190" s="45">
        <f t="shared" si="18"/>
        <v>0</v>
      </c>
      <c r="K190" s="45">
        <f t="shared" si="20"/>
        <v>0</v>
      </c>
      <c r="L190" s="45">
        <f t="shared" si="21"/>
        <v>0</v>
      </c>
    </row>
    <row r="191" spans="2:12" x14ac:dyDescent="0.25">
      <c r="B191" s="43">
        <v>320166</v>
      </c>
      <c r="C191" s="37">
        <v>138</v>
      </c>
      <c r="D191" s="100">
        <v>0</v>
      </c>
      <c r="E191" s="100" t="str">
        <f t="shared" si="19"/>
        <v>0</v>
      </c>
      <c r="F191" s="33"/>
      <c r="G191" s="44">
        <f t="shared" si="15"/>
        <v>0</v>
      </c>
      <c r="H191" s="44">
        <f t="shared" si="16"/>
        <v>320166</v>
      </c>
      <c r="I191" s="44">
        <f t="shared" si="17"/>
        <v>0</v>
      </c>
      <c r="J191" s="45">
        <f t="shared" si="18"/>
        <v>0</v>
      </c>
      <c r="K191" s="45">
        <f t="shared" si="20"/>
        <v>0</v>
      </c>
      <c r="L191" s="45">
        <f t="shared" si="21"/>
        <v>0</v>
      </c>
    </row>
    <row r="192" spans="2:12" x14ac:dyDescent="0.25">
      <c r="B192" s="43">
        <v>173861.37</v>
      </c>
      <c r="C192" s="37">
        <v>138</v>
      </c>
      <c r="D192" s="100">
        <v>0</v>
      </c>
      <c r="E192" s="100" t="str">
        <f t="shared" si="19"/>
        <v>0</v>
      </c>
      <c r="F192" s="33"/>
      <c r="G192" s="44">
        <f t="shared" si="15"/>
        <v>0</v>
      </c>
      <c r="H192" s="44">
        <f t="shared" si="16"/>
        <v>173861.37</v>
      </c>
      <c r="I192" s="44">
        <f t="shared" si="17"/>
        <v>0</v>
      </c>
      <c r="J192" s="45">
        <f t="shared" si="18"/>
        <v>0</v>
      </c>
      <c r="K192" s="45">
        <f t="shared" si="20"/>
        <v>0</v>
      </c>
      <c r="L192" s="45">
        <f t="shared" si="21"/>
        <v>0</v>
      </c>
    </row>
    <row r="193" spans="2:12" x14ac:dyDescent="0.25">
      <c r="B193" s="43">
        <v>1749661.9200000002</v>
      </c>
      <c r="C193" s="37">
        <v>138</v>
      </c>
      <c r="D193" s="100">
        <v>0</v>
      </c>
      <c r="E193" s="100" t="str">
        <f t="shared" si="19"/>
        <v>0</v>
      </c>
      <c r="F193" s="33"/>
      <c r="G193" s="44">
        <f t="shared" si="15"/>
        <v>0</v>
      </c>
      <c r="H193" s="44">
        <f t="shared" si="16"/>
        <v>1749661.9200000002</v>
      </c>
      <c r="I193" s="44">
        <f t="shared" si="17"/>
        <v>0</v>
      </c>
      <c r="J193" s="45">
        <f t="shared" si="18"/>
        <v>0</v>
      </c>
      <c r="K193" s="45">
        <f t="shared" si="20"/>
        <v>0</v>
      </c>
      <c r="L193" s="45">
        <f t="shared" si="21"/>
        <v>0</v>
      </c>
    </row>
    <row r="194" spans="2:12" x14ac:dyDescent="0.25">
      <c r="B194" s="43">
        <v>5391079.1099999994</v>
      </c>
      <c r="C194" s="37">
        <v>138</v>
      </c>
      <c r="D194" s="100">
        <v>0</v>
      </c>
      <c r="E194" s="100" t="str">
        <f t="shared" si="19"/>
        <v>0</v>
      </c>
      <c r="F194" s="33"/>
      <c r="G194" s="44">
        <f t="shared" si="15"/>
        <v>0</v>
      </c>
      <c r="H194" s="44">
        <f t="shared" si="16"/>
        <v>5391079.1099999994</v>
      </c>
      <c r="I194" s="44">
        <f t="shared" si="17"/>
        <v>0</v>
      </c>
      <c r="J194" s="45">
        <f t="shared" si="18"/>
        <v>0</v>
      </c>
      <c r="K194" s="45">
        <f t="shared" si="20"/>
        <v>0</v>
      </c>
      <c r="L194" s="45">
        <f t="shared" si="21"/>
        <v>0</v>
      </c>
    </row>
    <row r="195" spans="2:12" x14ac:dyDescent="0.25">
      <c r="B195" s="43">
        <v>493928.44</v>
      </c>
      <c r="C195" s="37">
        <v>138</v>
      </c>
      <c r="D195" s="100">
        <v>0</v>
      </c>
      <c r="E195" s="100" t="str">
        <f t="shared" si="19"/>
        <v>0</v>
      </c>
      <c r="F195" s="33"/>
      <c r="G195" s="44">
        <f t="shared" si="15"/>
        <v>0</v>
      </c>
      <c r="H195" s="44">
        <f t="shared" si="16"/>
        <v>493928.44</v>
      </c>
      <c r="I195" s="44">
        <f t="shared" si="17"/>
        <v>0</v>
      </c>
      <c r="J195" s="45">
        <f t="shared" si="18"/>
        <v>0</v>
      </c>
      <c r="K195" s="45">
        <f t="shared" si="20"/>
        <v>0</v>
      </c>
      <c r="L195" s="45">
        <f t="shared" si="21"/>
        <v>0</v>
      </c>
    </row>
    <row r="196" spans="2:12" x14ac:dyDescent="0.25">
      <c r="B196" s="43">
        <v>443688.11999999988</v>
      </c>
      <c r="C196" s="37">
        <v>138</v>
      </c>
      <c r="D196" s="100">
        <v>0</v>
      </c>
      <c r="E196" s="100" t="str">
        <f t="shared" si="19"/>
        <v>0</v>
      </c>
      <c r="F196" s="33"/>
      <c r="G196" s="44">
        <f t="shared" si="15"/>
        <v>0</v>
      </c>
      <c r="H196" s="44">
        <f t="shared" si="16"/>
        <v>443688.11999999988</v>
      </c>
      <c r="I196" s="44">
        <f t="shared" si="17"/>
        <v>0</v>
      </c>
      <c r="J196" s="45">
        <f t="shared" si="18"/>
        <v>0</v>
      </c>
      <c r="K196" s="45">
        <f t="shared" si="20"/>
        <v>0</v>
      </c>
      <c r="L196" s="45">
        <f t="shared" si="21"/>
        <v>0</v>
      </c>
    </row>
    <row r="197" spans="2:12" x14ac:dyDescent="0.25">
      <c r="B197" s="43">
        <v>2500482.7799999998</v>
      </c>
      <c r="C197" s="37">
        <v>138</v>
      </c>
      <c r="D197" s="100">
        <v>0</v>
      </c>
      <c r="E197" s="100" t="str">
        <f t="shared" si="19"/>
        <v>0</v>
      </c>
      <c r="F197" s="33"/>
      <c r="G197" s="44">
        <f t="shared" si="15"/>
        <v>0</v>
      </c>
      <c r="H197" s="44">
        <f t="shared" si="16"/>
        <v>2500482.7799999998</v>
      </c>
      <c r="I197" s="44">
        <f t="shared" si="17"/>
        <v>0</v>
      </c>
      <c r="J197" s="45">
        <f t="shared" si="18"/>
        <v>0</v>
      </c>
      <c r="K197" s="45">
        <f t="shared" si="20"/>
        <v>0</v>
      </c>
      <c r="L197" s="45">
        <f t="shared" si="21"/>
        <v>0</v>
      </c>
    </row>
    <row r="198" spans="2:12" x14ac:dyDescent="0.25">
      <c r="B198" s="43">
        <v>984507.3899999999</v>
      </c>
      <c r="C198" s="37">
        <v>138</v>
      </c>
      <c r="D198" s="100">
        <v>0</v>
      </c>
      <c r="E198" s="100" t="str">
        <f t="shared" si="19"/>
        <v>0</v>
      </c>
      <c r="F198" s="33"/>
      <c r="G198" s="44">
        <f t="shared" si="15"/>
        <v>0</v>
      </c>
      <c r="H198" s="44">
        <f t="shared" si="16"/>
        <v>984507.3899999999</v>
      </c>
      <c r="I198" s="44">
        <f t="shared" si="17"/>
        <v>0</v>
      </c>
      <c r="J198" s="45">
        <f t="shared" si="18"/>
        <v>0</v>
      </c>
      <c r="K198" s="45">
        <f t="shared" si="20"/>
        <v>0</v>
      </c>
      <c r="L198" s="45">
        <f t="shared" si="21"/>
        <v>0</v>
      </c>
    </row>
    <row r="199" spans="2:12" x14ac:dyDescent="0.25">
      <c r="B199" s="43">
        <v>3826308.3600000003</v>
      </c>
      <c r="C199" s="37">
        <v>138</v>
      </c>
      <c r="D199" s="100">
        <v>0</v>
      </c>
      <c r="E199" s="100" t="str">
        <f t="shared" si="19"/>
        <v>0</v>
      </c>
      <c r="F199" s="33"/>
      <c r="G199" s="44">
        <f t="shared" si="15"/>
        <v>0</v>
      </c>
      <c r="H199" s="44">
        <f t="shared" si="16"/>
        <v>3826308.3600000003</v>
      </c>
      <c r="I199" s="44">
        <f t="shared" si="17"/>
        <v>0</v>
      </c>
      <c r="J199" s="45">
        <f t="shared" si="18"/>
        <v>0</v>
      </c>
      <c r="K199" s="45">
        <f t="shared" si="20"/>
        <v>0</v>
      </c>
      <c r="L199" s="45">
        <f t="shared" si="21"/>
        <v>0</v>
      </c>
    </row>
    <row r="200" spans="2:12" x14ac:dyDescent="0.25">
      <c r="B200" s="43">
        <v>2256789.81</v>
      </c>
      <c r="C200" s="37">
        <v>138</v>
      </c>
      <c r="D200" s="100">
        <v>0</v>
      </c>
      <c r="E200" s="100" t="str">
        <f t="shared" si="19"/>
        <v>0</v>
      </c>
      <c r="F200" s="33"/>
      <c r="G200" s="44">
        <f t="shared" ref="G200:G263" si="22">IF(D200=0,IF(C200&gt;=BulkLineLimit,B200,0),0)</f>
        <v>0</v>
      </c>
      <c r="H200" s="44">
        <f t="shared" ref="H200:H263" si="23">IF(D200=0,IF(AND(C200&lt;BulkLineLimit,C200&gt;=RegionalLineLimit),B200,0),0)</f>
        <v>2256789.81</v>
      </c>
      <c r="I200" s="44">
        <f t="shared" ref="I200:I263" si="24">IF(D200=0,IF(C200&lt;RegionalLineLimit,B200,0),0)+IF(AND(D200&lt;&gt;0,E200="POD"),(1-CustomerContributions)*B200,0)</f>
        <v>0</v>
      </c>
      <c r="J200" s="45">
        <f t="shared" ref="J200:J263" si="25">IF(AND(D200&lt;&gt;0,E200="POD"),CustomerContributions*B200,0)</f>
        <v>0</v>
      </c>
      <c r="K200" s="45">
        <f t="shared" si="20"/>
        <v>0</v>
      </c>
      <c r="L200" s="45">
        <f t="shared" si="21"/>
        <v>0</v>
      </c>
    </row>
    <row r="201" spans="2:12" x14ac:dyDescent="0.25">
      <c r="B201" s="43">
        <v>3624601.35</v>
      </c>
      <c r="C201" s="37">
        <v>138</v>
      </c>
      <c r="D201" s="100">
        <v>0</v>
      </c>
      <c r="E201" s="100" t="str">
        <f t="shared" ref="E201:E264" si="26">RIGHT(D201,3)</f>
        <v>0</v>
      </c>
      <c r="F201" s="33"/>
      <c r="G201" s="44">
        <f t="shared" si="22"/>
        <v>0</v>
      </c>
      <c r="H201" s="44">
        <f t="shared" si="23"/>
        <v>3624601.35</v>
      </c>
      <c r="I201" s="44">
        <f t="shared" si="24"/>
        <v>0</v>
      </c>
      <c r="J201" s="45">
        <f t="shared" si="25"/>
        <v>0</v>
      </c>
      <c r="K201" s="45">
        <f t="shared" ref="K201:K264" si="27">IF(AND(D201&lt;&gt;0,E201="Gen"),B201,0)</f>
        <v>0</v>
      </c>
      <c r="L201" s="45">
        <f t="shared" ref="L201:L264" si="28">B201-SUM(G201:K201)</f>
        <v>0</v>
      </c>
    </row>
    <row r="202" spans="2:12" x14ac:dyDescent="0.25">
      <c r="B202" s="43">
        <v>1714525.39</v>
      </c>
      <c r="C202" s="37">
        <v>138</v>
      </c>
      <c r="D202" s="100">
        <v>0</v>
      </c>
      <c r="E202" s="100" t="str">
        <f t="shared" si="26"/>
        <v>0</v>
      </c>
      <c r="F202" s="33"/>
      <c r="G202" s="44">
        <f t="shared" si="22"/>
        <v>0</v>
      </c>
      <c r="H202" s="44">
        <f t="shared" si="23"/>
        <v>1714525.39</v>
      </c>
      <c r="I202" s="44">
        <f t="shared" si="24"/>
        <v>0</v>
      </c>
      <c r="J202" s="45">
        <f t="shared" si="25"/>
        <v>0</v>
      </c>
      <c r="K202" s="45">
        <f t="shared" si="27"/>
        <v>0</v>
      </c>
      <c r="L202" s="45">
        <f t="shared" si="28"/>
        <v>0</v>
      </c>
    </row>
    <row r="203" spans="2:12" x14ac:dyDescent="0.25">
      <c r="B203" s="43">
        <v>2162819.4099999997</v>
      </c>
      <c r="C203" s="37">
        <v>138</v>
      </c>
      <c r="D203" s="100">
        <v>0</v>
      </c>
      <c r="E203" s="100" t="str">
        <f t="shared" si="26"/>
        <v>0</v>
      </c>
      <c r="F203" s="33"/>
      <c r="G203" s="44">
        <f t="shared" si="22"/>
        <v>0</v>
      </c>
      <c r="H203" s="44">
        <f t="shared" si="23"/>
        <v>2162819.4099999997</v>
      </c>
      <c r="I203" s="44">
        <f t="shared" si="24"/>
        <v>0</v>
      </c>
      <c r="J203" s="45">
        <f t="shared" si="25"/>
        <v>0</v>
      </c>
      <c r="K203" s="45">
        <f t="shared" si="27"/>
        <v>0</v>
      </c>
      <c r="L203" s="45">
        <f t="shared" si="28"/>
        <v>0</v>
      </c>
    </row>
    <row r="204" spans="2:12" x14ac:dyDescent="0.25">
      <c r="B204" s="43">
        <v>-15126.41</v>
      </c>
      <c r="C204" s="37">
        <v>138</v>
      </c>
      <c r="D204" s="100">
        <v>0</v>
      </c>
      <c r="E204" s="100" t="str">
        <f t="shared" si="26"/>
        <v>0</v>
      </c>
      <c r="F204" s="33"/>
      <c r="G204" s="44">
        <f t="shared" si="22"/>
        <v>0</v>
      </c>
      <c r="H204" s="44">
        <f t="shared" si="23"/>
        <v>-15126.41</v>
      </c>
      <c r="I204" s="44">
        <f t="shared" si="24"/>
        <v>0</v>
      </c>
      <c r="J204" s="45">
        <f t="shared" si="25"/>
        <v>0</v>
      </c>
      <c r="K204" s="45">
        <f t="shared" si="27"/>
        <v>0</v>
      </c>
      <c r="L204" s="45">
        <f t="shared" si="28"/>
        <v>0</v>
      </c>
    </row>
    <row r="205" spans="2:12" x14ac:dyDescent="0.25">
      <c r="B205" s="43">
        <v>51001.479999999996</v>
      </c>
      <c r="C205" s="37">
        <v>138</v>
      </c>
      <c r="D205" s="100">
        <v>0</v>
      </c>
      <c r="E205" s="100" t="str">
        <f t="shared" si="26"/>
        <v>0</v>
      </c>
      <c r="F205" s="33"/>
      <c r="G205" s="44">
        <f t="shared" si="22"/>
        <v>0</v>
      </c>
      <c r="H205" s="44">
        <f t="shared" si="23"/>
        <v>51001.479999999996</v>
      </c>
      <c r="I205" s="44">
        <f t="shared" si="24"/>
        <v>0</v>
      </c>
      <c r="J205" s="45">
        <f t="shared" si="25"/>
        <v>0</v>
      </c>
      <c r="K205" s="45">
        <f t="shared" si="27"/>
        <v>0</v>
      </c>
      <c r="L205" s="45">
        <f t="shared" si="28"/>
        <v>0</v>
      </c>
    </row>
    <row r="206" spans="2:12" x14ac:dyDescent="0.25">
      <c r="B206" s="43">
        <v>208750.56</v>
      </c>
      <c r="C206" s="37">
        <v>138</v>
      </c>
      <c r="D206" s="100">
        <v>0</v>
      </c>
      <c r="E206" s="100" t="str">
        <f t="shared" si="26"/>
        <v>0</v>
      </c>
      <c r="F206" s="33"/>
      <c r="G206" s="44">
        <f t="shared" si="22"/>
        <v>0</v>
      </c>
      <c r="H206" s="44">
        <f t="shared" si="23"/>
        <v>208750.56</v>
      </c>
      <c r="I206" s="44">
        <f t="shared" si="24"/>
        <v>0</v>
      </c>
      <c r="J206" s="45">
        <f t="shared" si="25"/>
        <v>0</v>
      </c>
      <c r="K206" s="45">
        <f t="shared" si="27"/>
        <v>0</v>
      </c>
      <c r="L206" s="45">
        <f t="shared" si="28"/>
        <v>0</v>
      </c>
    </row>
    <row r="207" spans="2:12" x14ac:dyDescent="0.25">
      <c r="B207" s="43">
        <v>608519.87999999989</v>
      </c>
      <c r="C207" s="37">
        <v>138</v>
      </c>
      <c r="D207" s="100">
        <v>0</v>
      </c>
      <c r="E207" s="100" t="str">
        <f t="shared" si="26"/>
        <v>0</v>
      </c>
      <c r="F207" s="33"/>
      <c r="G207" s="44">
        <f t="shared" si="22"/>
        <v>0</v>
      </c>
      <c r="H207" s="44">
        <f t="shared" si="23"/>
        <v>608519.87999999989</v>
      </c>
      <c r="I207" s="44">
        <f t="shared" si="24"/>
        <v>0</v>
      </c>
      <c r="J207" s="45">
        <f t="shared" si="25"/>
        <v>0</v>
      </c>
      <c r="K207" s="45">
        <f t="shared" si="27"/>
        <v>0</v>
      </c>
      <c r="L207" s="45">
        <f t="shared" si="28"/>
        <v>0</v>
      </c>
    </row>
    <row r="208" spans="2:12" x14ac:dyDescent="0.25">
      <c r="B208" s="43">
        <v>10022104.27</v>
      </c>
      <c r="C208" s="37">
        <v>138</v>
      </c>
      <c r="D208" s="100">
        <v>0</v>
      </c>
      <c r="E208" s="100" t="str">
        <f t="shared" si="26"/>
        <v>0</v>
      </c>
      <c r="F208" s="33"/>
      <c r="G208" s="44">
        <f t="shared" si="22"/>
        <v>0</v>
      </c>
      <c r="H208" s="44">
        <f t="shared" si="23"/>
        <v>10022104.27</v>
      </c>
      <c r="I208" s="44">
        <f t="shared" si="24"/>
        <v>0</v>
      </c>
      <c r="J208" s="45">
        <f t="shared" si="25"/>
        <v>0</v>
      </c>
      <c r="K208" s="45">
        <f t="shared" si="27"/>
        <v>0</v>
      </c>
      <c r="L208" s="45">
        <f t="shared" si="28"/>
        <v>0</v>
      </c>
    </row>
    <row r="209" spans="2:12" x14ac:dyDescent="0.25">
      <c r="B209" s="43">
        <v>512230.83999999997</v>
      </c>
      <c r="C209" s="37">
        <v>138</v>
      </c>
      <c r="D209" s="100">
        <v>0</v>
      </c>
      <c r="E209" s="100" t="str">
        <f t="shared" si="26"/>
        <v>0</v>
      </c>
      <c r="F209" s="33"/>
      <c r="G209" s="44">
        <f t="shared" si="22"/>
        <v>0</v>
      </c>
      <c r="H209" s="44">
        <f t="shared" si="23"/>
        <v>512230.83999999997</v>
      </c>
      <c r="I209" s="44">
        <f t="shared" si="24"/>
        <v>0</v>
      </c>
      <c r="J209" s="45">
        <f t="shared" si="25"/>
        <v>0</v>
      </c>
      <c r="K209" s="45">
        <f t="shared" si="27"/>
        <v>0</v>
      </c>
      <c r="L209" s="45">
        <f t="shared" si="28"/>
        <v>0</v>
      </c>
    </row>
    <row r="210" spans="2:12" x14ac:dyDescent="0.25">
      <c r="B210" s="43">
        <v>299856.17</v>
      </c>
      <c r="C210" s="37">
        <v>138</v>
      </c>
      <c r="D210" s="100">
        <v>0</v>
      </c>
      <c r="E210" s="100" t="str">
        <f t="shared" si="26"/>
        <v>0</v>
      </c>
      <c r="F210" s="33"/>
      <c r="G210" s="44">
        <f t="shared" si="22"/>
        <v>0</v>
      </c>
      <c r="H210" s="44">
        <f t="shared" si="23"/>
        <v>299856.17</v>
      </c>
      <c r="I210" s="44">
        <f t="shared" si="24"/>
        <v>0</v>
      </c>
      <c r="J210" s="45">
        <f t="shared" si="25"/>
        <v>0</v>
      </c>
      <c r="K210" s="45">
        <f t="shared" si="27"/>
        <v>0</v>
      </c>
      <c r="L210" s="45">
        <f t="shared" si="28"/>
        <v>0</v>
      </c>
    </row>
    <row r="211" spans="2:12" x14ac:dyDescent="0.25">
      <c r="B211" s="43">
        <v>25249854.029999997</v>
      </c>
      <c r="C211" s="37">
        <v>138</v>
      </c>
      <c r="D211" s="100">
        <v>0</v>
      </c>
      <c r="E211" s="100" t="str">
        <f t="shared" si="26"/>
        <v>0</v>
      </c>
      <c r="F211" s="33"/>
      <c r="G211" s="44">
        <f t="shared" si="22"/>
        <v>0</v>
      </c>
      <c r="H211" s="44">
        <f t="shared" si="23"/>
        <v>25249854.029999997</v>
      </c>
      <c r="I211" s="44">
        <f t="shared" si="24"/>
        <v>0</v>
      </c>
      <c r="J211" s="45">
        <f t="shared" si="25"/>
        <v>0</v>
      </c>
      <c r="K211" s="45">
        <f t="shared" si="27"/>
        <v>0</v>
      </c>
      <c r="L211" s="45">
        <f t="shared" si="28"/>
        <v>0</v>
      </c>
    </row>
    <row r="212" spans="2:12" x14ac:dyDescent="0.25">
      <c r="B212" s="43">
        <v>129685.33</v>
      </c>
      <c r="C212" s="37">
        <v>138</v>
      </c>
      <c r="D212" s="100">
        <v>0</v>
      </c>
      <c r="E212" s="100" t="str">
        <f t="shared" si="26"/>
        <v>0</v>
      </c>
      <c r="F212" s="33"/>
      <c r="G212" s="44">
        <f t="shared" si="22"/>
        <v>0</v>
      </c>
      <c r="H212" s="44">
        <f t="shared" si="23"/>
        <v>129685.33</v>
      </c>
      <c r="I212" s="44">
        <f t="shared" si="24"/>
        <v>0</v>
      </c>
      <c r="J212" s="45">
        <f t="shared" si="25"/>
        <v>0</v>
      </c>
      <c r="K212" s="45">
        <f t="shared" si="27"/>
        <v>0</v>
      </c>
      <c r="L212" s="45">
        <f t="shared" si="28"/>
        <v>0</v>
      </c>
    </row>
    <row r="213" spans="2:12" x14ac:dyDescent="0.25">
      <c r="B213" s="43">
        <v>276394.7</v>
      </c>
      <c r="C213" s="37">
        <v>138</v>
      </c>
      <c r="D213" s="100">
        <v>0</v>
      </c>
      <c r="E213" s="100" t="str">
        <f t="shared" si="26"/>
        <v>0</v>
      </c>
      <c r="F213" s="33"/>
      <c r="G213" s="44">
        <f t="shared" si="22"/>
        <v>0</v>
      </c>
      <c r="H213" s="44">
        <f t="shared" si="23"/>
        <v>276394.7</v>
      </c>
      <c r="I213" s="44">
        <f t="shared" si="24"/>
        <v>0</v>
      </c>
      <c r="J213" s="45">
        <f t="shared" si="25"/>
        <v>0</v>
      </c>
      <c r="K213" s="45">
        <f t="shared" si="27"/>
        <v>0</v>
      </c>
      <c r="L213" s="45">
        <f t="shared" si="28"/>
        <v>0</v>
      </c>
    </row>
    <row r="214" spans="2:12" x14ac:dyDescent="0.25">
      <c r="B214" s="43">
        <v>2588957.77</v>
      </c>
      <c r="C214" s="37">
        <v>138</v>
      </c>
      <c r="D214" s="100">
        <v>0</v>
      </c>
      <c r="E214" s="100" t="str">
        <f t="shared" si="26"/>
        <v>0</v>
      </c>
      <c r="F214" s="33"/>
      <c r="G214" s="44">
        <f t="shared" si="22"/>
        <v>0</v>
      </c>
      <c r="H214" s="44">
        <f t="shared" si="23"/>
        <v>2588957.77</v>
      </c>
      <c r="I214" s="44">
        <f t="shared" si="24"/>
        <v>0</v>
      </c>
      <c r="J214" s="45">
        <f t="shared" si="25"/>
        <v>0</v>
      </c>
      <c r="K214" s="45">
        <f t="shared" si="27"/>
        <v>0</v>
      </c>
      <c r="L214" s="45">
        <f t="shared" si="28"/>
        <v>0</v>
      </c>
    </row>
    <row r="215" spans="2:12" x14ac:dyDescent="0.25">
      <c r="B215" s="43">
        <v>3796994.05</v>
      </c>
      <c r="C215" s="37">
        <v>138</v>
      </c>
      <c r="D215" s="100">
        <v>0</v>
      </c>
      <c r="E215" s="100" t="str">
        <f t="shared" si="26"/>
        <v>0</v>
      </c>
      <c r="F215" s="33"/>
      <c r="G215" s="44">
        <f t="shared" si="22"/>
        <v>0</v>
      </c>
      <c r="H215" s="44">
        <f t="shared" si="23"/>
        <v>3796994.05</v>
      </c>
      <c r="I215" s="44">
        <f t="shared" si="24"/>
        <v>0</v>
      </c>
      <c r="J215" s="45">
        <f t="shared" si="25"/>
        <v>0</v>
      </c>
      <c r="K215" s="45">
        <f t="shared" si="27"/>
        <v>0</v>
      </c>
      <c r="L215" s="45">
        <f t="shared" si="28"/>
        <v>0</v>
      </c>
    </row>
    <row r="216" spans="2:12" x14ac:dyDescent="0.25">
      <c r="B216" s="43">
        <v>246067.84000000003</v>
      </c>
      <c r="C216" s="37">
        <v>138</v>
      </c>
      <c r="D216" s="100">
        <v>0</v>
      </c>
      <c r="E216" s="100" t="str">
        <f t="shared" si="26"/>
        <v>0</v>
      </c>
      <c r="F216" s="33"/>
      <c r="G216" s="44">
        <f t="shared" si="22"/>
        <v>0</v>
      </c>
      <c r="H216" s="44">
        <f t="shared" si="23"/>
        <v>246067.84000000003</v>
      </c>
      <c r="I216" s="44">
        <f t="shared" si="24"/>
        <v>0</v>
      </c>
      <c r="J216" s="45">
        <f t="shared" si="25"/>
        <v>0</v>
      </c>
      <c r="K216" s="45">
        <f t="shared" si="27"/>
        <v>0</v>
      </c>
      <c r="L216" s="45">
        <f t="shared" si="28"/>
        <v>0</v>
      </c>
    </row>
    <row r="217" spans="2:12" x14ac:dyDescent="0.25">
      <c r="B217" s="43">
        <v>2427379.7400000002</v>
      </c>
      <c r="C217" s="37">
        <v>138</v>
      </c>
      <c r="D217" s="100">
        <v>0</v>
      </c>
      <c r="E217" s="100" t="str">
        <f t="shared" si="26"/>
        <v>0</v>
      </c>
      <c r="F217" s="33"/>
      <c r="G217" s="44">
        <f t="shared" si="22"/>
        <v>0</v>
      </c>
      <c r="H217" s="44">
        <f t="shared" si="23"/>
        <v>2427379.7400000002</v>
      </c>
      <c r="I217" s="44">
        <f t="shared" si="24"/>
        <v>0</v>
      </c>
      <c r="J217" s="45">
        <f t="shared" si="25"/>
        <v>0</v>
      </c>
      <c r="K217" s="45">
        <f t="shared" si="27"/>
        <v>0</v>
      </c>
      <c r="L217" s="45">
        <f t="shared" si="28"/>
        <v>0</v>
      </c>
    </row>
    <row r="218" spans="2:12" x14ac:dyDescent="0.25">
      <c r="B218" s="43">
        <v>2416490.7200000002</v>
      </c>
      <c r="C218" s="37">
        <v>138</v>
      </c>
      <c r="D218" s="100">
        <v>0</v>
      </c>
      <c r="E218" s="100" t="str">
        <f t="shared" si="26"/>
        <v>0</v>
      </c>
      <c r="F218" s="33"/>
      <c r="G218" s="44">
        <f t="shared" si="22"/>
        <v>0</v>
      </c>
      <c r="H218" s="44">
        <f t="shared" si="23"/>
        <v>2416490.7200000002</v>
      </c>
      <c r="I218" s="44">
        <f t="shared" si="24"/>
        <v>0</v>
      </c>
      <c r="J218" s="45">
        <f t="shared" si="25"/>
        <v>0</v>
      </c>
      <c r="K218" s="45">
        <f t="shared" si="27"/>
        <v>0</v>
      </c>
      <c r="L218" s="45">
        <f t="shared" si="28"/>
        <v>0</v>
      </c>
    </row>
    <row r="219" spans="2:12" x14ac:dyDescent="0.25">
      <c r="B219" s="43">
        <v>1055738.6400000001</v>
      </c>
      <c r="C219" s="37">
        <v>138</v>
      </c>
      <c r="D219" s="100">
        <v>0</v>
      </c>
      <c r="E219" s="100" t="str">
        <f t="shared" si="26"/>
        <v>0</v>
      </c>
      <c r="F219" s="33"/>
      <c r="G219" s="44">
        <f t="shared" si="22"/>
        <v>0</v>
      </c>
      <c r="H219" s="44">
        <f t="shared" si="23"/>
        <v>1055738.6400000001</v>
      </c>
      <c r="I219" s="44">
        <f t="shared" si="24"/>
        <v>0</v>
      </c>
      <c r="J219" s="45">
        <f t="shared" si="25"/>
        <v>0</v>
      </c>
      <c r="K219" s="45">
        <f t="shared" si="27"/>
        <v>0</v>
      </c>
      <c r="L219" s="45">
        <f t="shared" si="28"/>
        <v>0</v>
      </c>
    </row>
    <row r="220" spans="2:12" x14ac:dyDescent="0.25">
      <c r="B220" s="43">
        <v>1416519.5000000002</v>
      </c>
      <c r="C220" s="37">
        <v>138</v>
      </c>
      <c r="D220" s="100">
        <v>0</v>
      </c>
      <c r="E220" s="100" t="str">
        <f t="shared" si="26"/>
        <v>0</v>
      </c>
      <c r="F220" s="33"/>
      <c r="G220" s="44">
        <f t="shared" si="22"/>
        <v>0</v>
      </c>
      <c r="H220" s="44">
        <f t="shared" si="23"/>
        <v>1416519.5000000002</v>
      </c>
      <c r="I220" s="44">
        <f t="shared" si="24"/>
        <v>0</v>
      </c>
      <c r="J220" s="45">
        <f t="shared" si="25"/>
        <v>0</v>
      </c>
      <c r="K220" s="45">
        <f t="shared" si="27"/>
        <v>0</v>
      </c>
      <c r="L220" s="45">
        <f t="shared" si="28"/>
        <v>0</v>
      </c>
    </row>
    <row r="221" spans="2:12" x14ac:dyDescent="0.25">
      <c r="B221" s="43">
        <v>275830.23</v>
      </c>
      <c r="C221" s="37">
        <v>138</v>
      </c>
      <c r="D221" s="100">
        <v>0</v>
      </c>
      <c r="E221" s="100" t="str">
        <f t="shared" si="26"/>
        <v>0</v>
      </c>
      <c r="F221" s="33"/>
      <c r="G221" s="44">
        <f t="shared" si="22"/>
        <v>0</v>
      </c>
      <c r="H221" s="44">
        <f t="shared" si="23"/>
        <v>275830.23</v>
      </c>
      <c r="I221" s="44">
        <f t="shared" si="24"/>
        <v>0</v>
      </c>
      <c r="J221" s="45">
        <f t="shared" si="25"/>
        <v>0</v>
      </c>
      <c r="K221" s="45">
        <f t="shared" si="27"/>
        <v>0</v>
      </c>
      <c r="L221" s="45">
        <f t="shared" si="28"/>
        <v>0</v>
      </c>
    </row>
    <row r="222" spans="2:12" x14ac:dyDescent="0.25">
      <c r="B222" s="43">
        <v>749950.04</v>
      </c>
      <c r="C222" s="37">
        <v>138</v>
      </c>
      <c r="D222" s="100">
        <v>0</v>
      </c>
      <c r="E222" s="100" t="str">
        <f t="shared" si="26"/>
        <v>0</v>
      </c>
      <c r="F222" s="33"/>
      <c r="G222" s="44">
        <f t="shared" si="22"/>
        <v>0</v>
      </c>
      <c r="H222" s="44">
        <f t="shared" si="23"/>
        <v>749950.04</v>
      </c>
      <c r="I222" s="44">
        <f t="shared" si="24"/>
        <v>0</v>
      </c>
      <c r="J222" s="45">
        <f t="shared" si="25"/>
        <v>0</v>
      </c>
      <c r="K222" s="45">
        <f t="shared" si="27"/>
        <v>0</v>
      </c>
      <c r="L222" s="45">
        <f t="shared" si="28"/>
        <v>0</v>
      </c>
    </row>
    <row r="223" spans="2:12" x14ac:dyDescent="0.25">
      <c r="B223" s="43">
        <v>679654.97</v>
      </c>
      <c r="C223" s="37">
        <v>138</v>
      </c>
      <c r="D223" s="100">
        <v>0</v>
      </c>
      <c r="E223" s="100" t="str">
        <f t="shared" si="26"/>
        <v>0</v>
      </c>
      <c r="F223" s="33"/>
      <c r="G223" s="44">
        <f t="shared" si="22"/>
        <v>0</v>
      </c>
      <c r="H223" s="44">
        <f t="shared" si="23"/>
        <v>679654.97</v>
      </c>
      <c r="I223" s="44">
        <f t="shared" si="24"/>
        <v>0</v>
      </c>
      <c r="J223" s="45">
        <f t="shared" si="25"/>
        <v>0</v>
      </c>
      <c r="K223" s="45">
        <f t="shared" si="27"/>
        <v>0</v>
      </c>
      <c r="L223" s="45">
        <f t="shared" si="28"/>
        <v>0</v>
      </c>
    </row>
    <row r="224" spans="2:12" x14ac:dyDescent="0.25">
      <c r="B224" s="43">
        <v>11084225.980000002</v>
      </c>
      <c r="C224" s="37">
        <v>138</v>
      </c>
      <c r="D224" s="100">
        <v>0</v>
      </c>
      <c r="E224" s="100" t="str">
        <f t="shared" si="26"/>
        <v>0</v>
      </c>
      <c r="F224" s="33"/>
      <c r="G224" s="44">
        <f t="shared" si="22"/>
        <v>0</v>
      </c>
      <c r="H224" s="44">
        <f t="shared" si="23"/>
        <v>11084225.980000002</v>
      </c>
      <c r="I224" s="44">
        <f t="shared" si="24"/>
        <v>0</v>
      </c>
      <c r="J224" s="45">
        <f t="shared" si="25"/>
        <v>0</v>
      </c>
      <c r="K224" s="45">
        <f t="shared" si="27"/>
        <v>0</v>
      </c>
      <c r="L224" s="45">
        <f t="shared" si="28"/>
        <v>0</v>
      </c>
    </row>
    <row r="225" spans="2:12" x14ac:dyDescent="0.25">
      <c r="B225" s="43">
        <v>1465038.3299999998</v>
      </c>
      <c r="C225" s="37">
        <v>138</v>
      </c>
      <c r="D225" s="100">
        <v>0</v>
      </c>
      <c r="E225" s="100" t="str">
        <f t="shared" si="26"/>
        <v>0</v>
      </c>
      <c r="F225" s="33"/>
      <c r="G225" s="44">
        <f t="shared" si="22"/>
        <v>0</v>
      </c>
      <c r="H225" s="44">
        <f t="shared" si="23"/>
        <v>1465038.3299999998</v>
      </c>
      <c r="I225" s="44">
        <f t="shared" si="24"/>
        <v>0</v>
      </c>
      <c r="J225" s="45">
        <f t="shared" si="25"/>
        <v>0</v>
      </c>
      <c r="K225" s="45">
        <f t="shared" si="27"/>
        <v>0</v>
      </c>
      <c r="L225" s="45">
        <f t="shared" si="28"/>
        <v>0</v>
      </c>
    </row>
    <row r="226" spans="2:12" x14ac:dyDescent="0.25">
      <c r="B226" s="43">
        <v>811137.72</v>
      </c>
      <c r="C226" s="37">
        <v>138</v>
      </c>
      <c r="D226" s="100">
        <v>0</v>
      </c>
      <c r="E226" s="100" t="str">
        <f t="shared" si="26"/>
        <v>0</v>
      </c>
      <c r="F226" s="33"/>
      <c r="G226" s="44">
        <f t="shared" si="22"/>
        <v>0</v>
      </c>
      <c r="H226" s="44">
        <f t="shared" si="23"/>
        <v>811137.72</v>
      </c>
      <c r="I226" s="44">
        <f t="shared" si="24"/>
        <v>0</v>
      </c>
      <c r="J226" s="45">
        <f t="shared" si="25"/>
        <v>0</v>
      </c>
      <c r="K226" s="45">
        <f t="shared" si="27"/>
        <v>0</v>
      </c>
      <c r="L226" s="45">
        <f t="shared" si="28"/>
        <v>0</v>
      </c>
    </row>
    <row r="227" spans="2:12" x14ac:dyDescent="0.25">
      <c r="B227" s="43">
        <v>1793443.25</v>
      </c>
      <c r="C227" s="37">
        <v>138</v>
      </c>
      <c r="D227" s="100">
        <v>0</v>
      </c>
      <c r="E227" s="100" t="str">
        <f t="shared" si="26"/>
        <v>0</v>
      </c>
      <c r="F227" s="33"/>
      <c r="G227" s="44">
        <f t="shared" si="22"/>
        <v>0</v>
      </c>
      <c r="H227" s="44">
        <f t="shared" si="23"/>
        <v>1793443.25</v>
      </c>
      <c r="I227" s="44">
        <f t="shared" si="24"/>
        <v>0</v>
      </c>
      <c r="J227" s="45">
        <f t="shared" si="25"/>
        <v>0</v>
      </c>
      <c r="K227" s="45">
        <f t="shared" si="27"/>
        <v>0</v>
      </c>
      <c r="L227" s="45">
        <f t="shared" si="28"/>
        <v>0</v>
      </c>
    </row>
    <row r="228" spans="2:12" x14ac:dyDescent="0.25">
      <c r="B228" s="43">
        <v>1130602.28</v>
      </c>
      <c r="C228" s="37">
        <v>138</v>
      </c>
      <c r="D228" s="100">
        <v>0</v>
      </c>
      <c r="E228" s="100" t="str">
        <f t="shared" si="26"/>
        <v>0</v>
      </c>
      <c r="F228" s="33"/>
      <c r="G228" s="44">
        <f t="shared" si="22"/>
        <v>0</v>
      </c>
      <c r="H228" s="44">
        <f t="shared" si="23"/>
        <v>1130602.28</v>
      </c>
      <c r="I228" s="44">
        <f t="shared" si="24"/>
        <v>0</v>
      </c>
      <c r="J228" s="45">
        <f t="shared" si="25"/>
        <v>0</v>
      </c>
      <c r="K228" s="45">
        <f t="shared" si="27"/>
        <v>0</v>
      </c>
      <c r="L228" s="45">
        <f t="shared" si="28"/>
        <v>0</v>
      </c>
    </row>
    <row r="229" spans="2:12" x14ac:dyDescent="0.25">
      <c r="B229" s="43">
        <v>497812.46</v>
      </c>
      <c r="C229" s="37">
        <v>138</v>
      </c>
      <c r="D229" s="100">
        <v>0</v>
      </c>
      <c r="E229" s="100" t="str">
        <f t="shared" si="26"/>
        <v>0</v>
      </c>
      <c r="F229" s="33"/>
      <c r="G229" s="44">
        <f t="shared" si="22"/>
        <v>0</v>
      </c>
      <c r="H229" s="44">
        <f t="shared" si="23"/>
        <v>497812.46</v>
      </c>
      <c r="I229" s="44">
        <f t="shared" si="24"/>
        <v>0</v>
      </c>
      <c r="J229" s="45">
        <f t="shared" si="25"/>
        <v>0</v>
      </c>
      <c r="K229" s="45">
        <f t="shared" si="27"/>
        <v>0</v>
      </c>
      <c r="L229" s="45">
        <f t="shared" si="28"/>
        <v>0</v>
      </c>
    </row>
    <row r="230" spans="2:12" x14ac:dyDescent="0.25">
      <c r="B230" s="43">
        <v>183839.55</v>
      </c>
      <c r="C230" s="37">
        <v>138</v>
      </c>
      <c r="D230" s="100">
        <v>0</v>
      </c>
      <c r="E230" s="100" t="str">
        <f t="shared" si="26"/>
        <v>0</v>
      </c>
      <c r="F230" s="33"/>
      <c r="G230" s="44">
        <f t="shared" si="22"/>
        <v>0</v>
      </c>
      <c r="H230" s="44">
        <f t="shared" si="23"/>
        <v>183839.55</v>
      </c>
      <c r="I230" s="44">
        <f t="shared" si="24"/>
        <v>0</v>
      </c>
      <c r="J230" s="45">
        <f t="shared" si="25"/>
        <v>0</v>
      </c>
      <c r="K230" s="45">
        <f t="shared" si="27"/>
        <v>0</v>
      </c>
      <c r="L230" s="45">
        <f t="shared" si="28"/>
        <v>0</v>
      </c>
    </row>
    <row r="231" spans="2:12" x14ac:dyDescent="0.25">
      <c r="B231" s="43">
        <v>533883.32999999984</v>
      </c>
      <c r="C231" s="37">
        <v>138</v>
      </c>
      <c r="D231" s="100">
        <v>0</v>
      </c>
      <c r="E231" s="100" t="str">
        <f t="shared" si="26"/>
        <v>0</v>
      </c>
      <c r="F231" s="33"/>
      <c r="G231" s="44">
        <f t="shared" si="22"/>
        <v>0</v>
      </c>
      <c r="H231" s="44">
        <f t="shared" si="23"/>
        <v>533883.32999999984</v>
      </c>
      <c r="I231" s="44">
        <f t="shared" si="24"/>
        <v>0</v>
      </c>
      <c r="J231" s="45">
        <f t="shared" si="25"/>
        <v>0</v>
      </c>
      <c r="K231" s="45">
        <f t="shared" si="27"/>
        <v>0</v>
      </c>
      <c r="L231" s="45">
        <f t="shared" si="28"/>
        <v>0</v>
      </c>
    </row>
    <row r="232" spans="2:12" x14ac:dyDescent="0.25">
      <c r="B232" s="43">
        <v>21753985.18</v>
      </c>
      <c r="C232" s="37">
        <v>138</v>
      </c>
      <c r="D232" s="100">
        <v>0</v>
      </c>
      <c r="E232" s="100" t="str">
        <f t="shared" si="26"/>
        <v>0</v>
      </c>
      <c r="F232" s="33"/>
      <c r="G232" s="44">
        <f t="shared" si="22"/>
        <v>0</v>
      </c>
      <c r="H232" s="44">
        <f t="shared" si="23"/>
        <v>21753985.18</v>
      </c>
      <c r="I232" s="44">
        <f t="shared" si="24"/>
        <v>0</v>
      </c>
      <c r="J232" s="45">
        <f t="shared" si="25"/>
        <v>0</v>
      </c>
      <c r="K232" s="45">
        <f t="shared" si="27"/>
        <v>0</v>
      </c>
      <c r="L232" s="45">
        <f t="shared" si="28"/>
        <v>0</v>
      </c>
    </row>
    <row r="233" spans="2:12" x14ac:dyDescent="0.25">
      <c r="B233" s="43">
        <v>2691888.44</v>
      </c>
      <c r="C233" s="37">
        <v>138</v>
      </c>
      <c r="D233" s="100">
        <v>0</v>
      </c>
      <c r="E233" s="100" t="str">
        <f t="shared" si="26"/>
        <v>0</v>
      </c>
      <c r="F233" s="33"/>
      <c r="G233" s="44">
        <f t="shared" si="22"/>
        <v>0</v>
      </c>
      <c r="H233" s="44">
        <f t="shared" si="23"/>
        <v>2691888.44</v>
      </c>
      <c r="I233" s="44">
        <f t="shared" si="24"/>
        <v>0</v>
      </c>
      <c r="J233" s="45">
        <f t="shared" si="25"/>
        <v>0</v>
      </c>
      <c r="K233" s="45">
        <f t="shared" si="27"/>
        <v>0</v>
      </c>
      <c r="L233" s="45">
        <f t="shared" si="28"/>
        <v>0</v>
      </c>
    </row>
    <row r="234" spans="2:12" x14ac:dyDescent="0.25">
      <c r="B234" s="43">
        <v>2128672.5299999998</v>
      </c>
      <c r="C234" s="37">
        <v>138</v>
      </c>
      <c r="D234" s="100">
        <v>0</v>
      </c>
      <c r="E234" s="100" t="str">
        <f t="shared" si="26"/>
        <v>0</v>
      </c>
      <c r="F234" s="33"/>
      <c r="G234" s="44">
        <f t="shared" si="22"/>
        <v>0</v>
      </c>
      <c r="H234" s="44">
        <f t="shared" si="23"/>
        <v>2128672.5299999998</v>
      </c>
      <c r="I234" s="44">
        <f t="shared" si="24"/>
        <v>0</v>
      </c>
      <c r="J234" s="45">
        <f t="shared" si="25"/>
        <v>0</v>
      </c>
      <c r="K234" s="45">
        <f t="shared" si="27"/>
        <v>0</v>
      </c>
      <c r="L234" s="45">
        <f t="shared" si="28"/>
        <v>0</v>
      </c>
    </row>
    <row r="235" spans="2:12" x14ac:dyDescent="0.25">
      <c r="B235" s="43">
        <v>271565.17</v>
      </c>
      <c r="C235" s="37">
        <v>138</v>
      </c>
      <c r="D235" s="100">
        <v>0</v>
      </c>
      <c r="E235" s="100" t="str">
        <f t="shared" si="26"/>
        <v>0</v>
      </c>
      <c r="F235" s="33"/>
      <c r="G235" s="44">
        <f t="shared" si="22"/>
        <v>0</v>
      </c>
      <c r="H235" s="44">
        <f t="shared" si="23"/>
        <v>271565.17</v>
      </c>
      <c r="I235" s="44">
        <f t="shared" si="24"/>
        <v>0</v>
      </c>
      <c r="J235" s="45">
        <f t="shared" si="25"/>
        <v>0</v>
      </c>
      <c r="K235" s="45">
        <f t="shared" si="27"/>
        <v>0</v>
      </c>
      <c r="L235" s="45">
        <f t="shared" si="28"/>
        <v>0</v>
      </c>
    </row>
    <row r="236" spans="2:12" x14ac:dyDescent="0.25">
      <c r="B236" s="43">
        <v>785397.34</v>
      </c>
      <c r="C236" s="37">
        <v>138</v>
      </c>
      <c r="D236" s="100">
        <v>0</v>
      </c>
      <c r="E236" s="100" t="str">
        <f t="shared" si="26"/>
        <v>0</v>
      </c>
      <c r="F236" s="33"/>
      <c r="G236" s="44">
        <f t="shared" si="22"/>
        <v>0</v>
      </c>
      <c r="H236" s="44">
        <f t="shared" si="23"/>
        <v>785397.34</v>
      </c>
      <c r="I236" s="44">
        <f t="shared" si="24"/>
        <v>0</v>
      </c>
      <c r="J236" s="45">
        <f t="shared" si="25"/>
        <v>0</v>
      </c>
      <c r="K236" s="45">
        <f t="shared" si="27"/>
        <v>0</v>
      </c>
      <c r="L236" s="45">
        <f t="shared" si="28"/>
        <v>0</v>
      </c>
    </row>
    <row r="237" spans="2:12" x14ac:dyDescent="0.25">
      <c r="B237" s="43">
        <v>19720.940000000002</v>
      </c>
      <c r="C237" s="37">
        <v>138</v>
      </c>
      <c r="D237" s="100">
        <v>0</v>
      </c>
      <c r="E237" s="100" t="str">
        <f t="shared" si="26"/>
        <v>0</v>
      </c>
      <c r="F237" s="33"/>
      <c r="G237" s="44">
        <f t="shared" si="22"/>
        <v>0</v>
      </c>
      <c r="H237" s="44">
        <f t="shared" si="23"/>
        <v>19720.940000000002</v>
      </c>
      <c r="I237" s="44">
        <f t="shared" si="24"/>
        <v>0</v>
      </c>
      <c r="J237" s="45">
        <f t="shared" si="25"/>
        <v>0</v>
      </c>
      <c r="K237" s="45">
        <f t="shared" si="27"/>
        <v>0</v>
      </c>
      <c r="L237" s="45">
        <f t="shared" si="28"/>
        <v>0</v>
      </c>
    </row>
    <row r="238" spans="2:12" x14ac:dyDescent="0.25">
      <c r="B238" s="43">
        <v>24056</v>
      </c>
      <c r="C238" s="37">
        <v>138</v>
      </c>
      <c r="D238" s="100">
        <v>0</v>
      </c>
      <c r="E238" s="100" t="str">
        <f t="shared" si="26"/>
        <v>0</v>
      </c>
      <c r="F238" s="33"/>
      <c r="G238" s="44">
        <f t="shared" si="22"/>
        <v>0</v>
      </c>
      <c r="H238" s="44">
        <f t="shared" si="23"/>
        <v>24056</v>
      </c>
      <c r="I238" s="44">
        <f t="shared" si="24"/>
        <v>0</v>
      </c>
      <c r="J238" s="45">
        <f t="shared" si="25"/>
        <v>0</v>
      </c>
      <c r="K238" s="45">
        <f t="shared" si="27"/>
        <v>0</v>
      </c>
      <c r="L238" s="45">
        <f t="shared" si="28"/>
        <v>0</v>
      </c>
    </row>
    <row r="239" spans="2:12" x14ac:dyDescent="0.25">
      <c r="B239" s="43">
        <v>236941.12999999998</v>
      </c>
      <c r="C239" s="37">
        <v>138</v>
      </c>
      <c r="D239" s="100">
        <v>0</v>
      </c>
      <c r="E239" s="100" t="str">
        <f t="shared" si="26"/>
        <v>0</v>
      </c>
      <c r="F239" s="33"/>
      <c r="G239" s="44">
        <f t="shared" si="22"/>
        <v>0</v>
      </c>
      <c r="H239" s="44">
        <f t="shared" si="23"/>
        <v>236941.12999999998</v>
      </c>
      <c r="I239" s="44">
        <f t="shared" si="24"/>
        <v>0</v>
      </c>
      <c r="J239" s="45">
        <f t="shared" si="25"/>
        <v>0</v>
      </c>
      <c r="K239" s="45">
        <f t="shared" si="27"/>
        <v>0</v>
      </c>
      <c r="L239" s="45">
        <f t="shared" si="28"/>
        <v>0</v>
      </c>
    </row>
    <row r="240" spans="2:12" x14ac:dyDescent="0.25">
      <c r="B240" s="43">
        <v>68764.44</v>
      </c>
      <c r="C240" s="37">
        <v>138</v>
      </c>
      <c r="D240" s="100">
        <v>0</v>
      </c>
      <c r="E240" s="100" t="str">
        <f t="shared" si="26"/>
        <v>0</v>
      </c>
      <c r="F240" s="33"/>
      <c r="G240" s="44">
        <f t="shared" si="22"/>
        <v>0</v>
      </c>
      <c r="H240" s="44">
        <f t="shared" si="23"/>
        <v>68764.44</v>
      </c>
      <c r="I240" s="44">
        <f t="shared" si="24"/>
        <v>0</v>
      </c>
      <c r="J240" s="45">
        <f t="shared" si="25"/>
        <v>0</v>
      </c>
      <c r="K240" s="45">
        <f t="shared" si="27"/>
        <v>0</v>
      </c>
      <c r="L240" s="45">
        <f t="shared" si="28"/>
        <v>0</v>
      </c>
    </row>
    <row r="241" spans="2:12" x14ac:dyDescent="0.25">
      <c r="B241" s="43">
        <v>4507095.7299999995</v>
      </c>
      <c r="C241" s="37">
        <v>138</v>
      </c>
      <c r="D241" s="100">
        <v>0</v>
      </c>
      <c r="E241" s="100" t="str">
        <f t="shared" si="26"/>
        <v>0</v>
      </c>
      <c r="F241" s="33"/>
      <c r="G241" s="44">
        <f t="shared" si="22"/>
        <v>0</v>
      </c>
      <c r="H241" s="44">
        <f t="shared" si="23"/>
        <v>4507095.7299999995</v>
      </c>
      <c r="I241" s="44">
        <f t="shared" si="24"/>
        <v>0</v>
      </c>
      <c r="J241" s="45">
        <f t="shared" si="25"/>
        <v>0</v>
      </c>
      <c r="K241" s="45">
        <f t="shared" si="27"/>
        <v>0</v>
      </c>
      <c r="L241" s="45">
        <f t="shared" si="28"/>
        <v>0</v>
      </c>
    </row>
    <row r="242" spans="2:12" x14ac:dyDescent="0.25">
      <c r="B242" s="43">
        <v>217692.74999999997</v>
      </c>
      <c r="C242" s="37">
        <v>138</v>
      </c>
      <c r="D242" s="100">
        <v>0</v>
      </c>
      <c r="E242" s="100" t="str">
        <f t="shared" si="26"/>
        <v>0</v>
      </c>
      <c r="F242" s="33"/>
      <c r="G242" s="44">
        <f t="shared" si="22"/>
        <v>0</v>
      </c>
      <c r="H242" s="44">
        <f t="shared" si="23"/>
        <v>217692.74999999997</v>
      </c>
      <c r="I242" s="44">
        <f t="shared" si="24"/>
        <v>0</v>
      </c>
      <c r="J242" s="45">
        <f t="shared" si="25"/>
        <v>0</v>
      </c>
      <c r="K242" s="45">
        <f t="shared" si="27"/>
        <v>0</v>
      </c>
      <c r="L242" s="45">
        <f t="shared" si="28"/>
        <v>0</v>
      </c>
    </row>
    <row r="243" spans="2:12" x14ac:dyDescent="0.25">
      <c r="B243" s="43">
        <v>113726.8</v>
      </c>
      <c r="C243" s="37">
        <v>138</v>
      </c>
      <c r="D243" s="100">
        <v>0</v>
      </c>
      <c r="E243" s="100" t="str">
        <f t="shared" si="26"/>
        <v>0</v>
      </c>
      <c r="F243" s="33"/>
      <c r="G243" s="44">
        <f t="shared" si="22"/>
        <v>0</v>
      </c>
      <c r="H243" s="44">
        <f t="shared" si="23"/>
        <v>113726.8</v>
      </c>
      <c r="I243" s="44">
        <f t="shared" si="24"/>
        <v>0</v>
      </c>
      <c r="J243" s="45">
        <f t="shared" si="25"/>
        <v>0</v>
      </c>
      <c r="K243" s="45">
        <f t="shared" si="27"/>
        <v>0</v>
      </c>
      <c r="L243" s="45">
        <f t="shared" si="28"/>
        <v>0</v>
      </c>
    </row>
    <row r="244" spans="2:12" x14ac:dyDescent="0.25">
      <c r="B244" s="43">
        <v>559042.64</v>
      </c>
      <c r="C244" s="37">
        <v>138</v>
      </c>
      <c r="D244" s="100">
        <v>0</v>
      </c>
      <c r="E244" s="100" t="str">
        <f t="shared" si="26"/>
        <v>0</v>
      </c>
      <c r="F244" s="33"/>
      <c r="G244" s="44">
        <f t="shared" si="22"/>
        <v>0</v>
      </c>
      <c r="H244" s="44">
        <f t="shared" si="23"/>
        <v>559042.64</v>
      </c>
      <c r="I244" s="44">
        <f t="shared" si="24"/>
        <v>0</v>
      </c>
      <c r="J244" s="45">
        <f t="shared" si="25"/>
        <v>0</v>
      </c>
      <c r="K244" s="45">
        <f t="shared" si="27"/>
        <v>0</v>
      </c>
      <c r="L244" s="45">
        <f t="shared" si="28"/>
        <v>0</v>
      </c>
    </row>
    <row r="245" spans="2:12" x14ac:dyDescent="0.25">
      <c r="B245" s="43">
        <v>410954.83</v>
      </c>
      <c r="C245" s="37">
        <v>138</v>
      </c>
      <c r="D245" s="100">
        <v>0</v>
      </c>
      <c r="E245" s="100" t="str">
        <f t="shared" si="26"/>
        <v>0</v>
      </c>
      <c r="F245" s="33"/>
      <c r="G245" s="44">
        <f t="shared" si="22"/>
        <v>0</v>
      </c>
      <c r="H245" s="44">
        <f t="shared" si="23"/>
        <v>410954.83</v>
      </c>
      <c r="I245" s="44">
        <f t="shared" si="24"/>
        <v>0</v>
      </c>
      <c r="J245" s="45">
        <f t="shared" si="25"/>
        <v>0</v>
      </c>
      <c r="K245" s="45">
        <f t="shared" si="27"/>
        <v>0</v>
      </c>
      <c r="L245" s="45">
        <f t="shared" si="28"/>
        <v>0</v>
      </c>
    </row>
    <row r="246" spans="2:12" x14ac:dyDescent="0.25">
      <c r="B246" s="43">
        <v>47810.1</v>
      </c>
      <c r="C246" s="37">
        <v>138</v>
      </c>
      <c r="D246" s="100">
        <v>0</v>
      </c>
      <c r="E246" s="100" t="str">
        <f t="shared" si="26"/>
        <v>0</v>
      </c>
      <c r="F246" s="33"/>
      <c r="G246" s="44">
        <f t="shared" si="22"/>
        <v>0</v>
      </c>
      <c r="H246" s="44">
        <f t="shared" si="23"/>
        <v>47810.1</v>
      </c>
      <c r="I246" s="44">
        <f t="shared" si="24"/>
        <v>0</v>
      </c>
      <c r="J246" s="45">
        <f t="shared" si="25"/>
        <v>0</v>
      </c>
      <c r="K246" s="45">
        <f t="shared" si="27"/>
        <v>0</v>
      </c>
      <c r="L246" s="45">
        <f t="shared" si="28"/>
        <v>0</v>
      </c>
    </row>
    <row r="247" spans="2:12" x14ac:dyDescent="0.25">
      <c r="B247" s="43">
        <v>99955.87000000001</v>
      </c>
      <c r="C247" s="37">
        <v>138</v>
      </c>
      <c r="D247" s="100">
        <v>0</v>
      </c>
      <c r="E247" s="100" t="str">
        <f t="shared" si="26"/>
        <v>0</v>
      </c>
      <c r="F247" s="33"/>
      <c r="G247" s="44">
        <f t="shared" si="22"/>
        <v>0</v>
      </c>
      <c r="H247" s="44">
        <f t="shared" si="23"/>
        <v>99955.87000000001</v>
      </c>
      <c r="I247" s="44">
        <f t="shared" si="24"/>
        <v>0</v>
      </c>
      <c r="J247" s="45">
        <f t="shared" si="25"/>
        <v>0</v>
      </c>
      <c r="K247" s="45">
        <f t="shared" si="27"/>
        <v>0</v>
      </c>
      <c r="L247" s="45">
        <f t="shared" si="28"/>
        <v>0</v>
      </c>
    </row>
    <row r="248" spans="2:12" x14ac:dyDescent="0.25">
      <c r="B248" s="43">
        <v>1807208.69</v>
      </c>
      <c r="C248" s="37">
        <v>138</v>
      </c>
      <c r="D248" s="100">
        <v>0</v>
      </c>
      <c r="E248" s="100" t="str">
        <f t="shared" si="26"/>
        <v>0</v>
      </c>
      <c r="F248" s="33"/>
      <c r="G248" s="44">
        <f t="shared" si="22"/>
        <v>0</v>
      </c>
      <c r="H248" s="44">
        <f t="shared" si="23"/>
        <v>1807208.69</v>
      </c>
      <c r="I248" s="44">
        <f t="shared" si="24"/>
        <v>0</v>
      </c>
      <c r="J248" s="45">
        <f t="shared" si="25"/>
        <v>0</v>
      </c>
      <c r="K248" s="45">
        <f t="shared" si="27"/>
        <v>0</v>
      </c>
      <c r="L248" s="45">
        <f t="shared" si="28"/>
        <v>0</v>
      </c>
    </row>
    <row r="249" spans="2:12" x14ac:dyDescent="0.25">
      <c r="B249" s="43">
        <v>-488384.67</v>
      </c>
      <c r="C249" s="37">
        <v>138</v>
      </c>
      <c r="D249" s="100">
        <v>0</v>
      </c>
      <c r="E249" s="100" t="str">
        <f t="shared" si="26"/>
        <v>0</v>
      </c>
      <c r="F249" s="33"/>
      <c r="G249" s="44">
        <f t="shared" si="22"/>
        <v>0</v>
      </c>
      <c r="H249" s="44">
        <f t="shared" si="23"/>
        <v>-488384.67</v>
      </c>
      <c r="I249" s="44">
        <f t="shared" si="24"/>
        <v>0</v>
      </c>
      <c r="J249" s="45">
        <f t="shared" si="25"/>
        <v>0</v>
      </c>
      <c r="K249" s="45">
        <f t="shared" si="27"/>
        <v>0</v>
      </c>
      <c r="L249" s="45">
        <f t="shared" si="28"/>
        <v>0</v>
      </c>
    </row>
    <row r="250" spans="2:12" x14ac:dyDescent="0.25">
      <c r="B250" s="43">
        <v>1090194.9099999999</v>
      </c>
      <c r="C250" s="37">
        <v>138</v>
      </c>
      <c r="D250" s="100">
        <v>0</v>
      </c>
      <c r="E250" s="100" t="str">
        <f t="shared" si="26"/>
        <v>0</v>
      </c>
      <c r="F250" s="33"/>
      <c r="G250" s="44">
        <f t="shared" si="22"/>
        <v>0</v>
      </c>
      <c r="H250" s="44">
        <f t="shared" si="23"/>
        <v>1090194.9099999999</v>
      </c>
      <c r="I250" s="44">
        <f t="shared" si="24"/>
        <v>0</v>
      </c>
      <c r="J250" s="45">
        <f t="shared" si="25"/>
        <v>0</v>
      </c>
      <c r="K250" s="45">
        <f t="shared" si="27"/>
        <v>0</v>
      </c>
      <c r="L250" s="45">
        <f t="shared" si="28"/>
        <v>0</v>
      </c>
    </row>
    <row r="251" spans="2:12" x14ac:dyDescent="0.25">
      <c r="B251" s="43">
        <v>247591.54</v>
      </c>
      <c r="C251" s="37">
        <v>138</v>
      </c>
      <c r="D251" s="100">
        <v>0</v>
      </c>
      <c r="E251" s="100" t="str">
        <f t="shared" si="26"/>
        <v>0</v>
      </c>
      <c r="F251" s="33"/>
      <c r="G251" s="44">
        <f t="shared" si="22"/>
        <v>0</v>
      </c>
      <c r="H251" s="44">
        <f t="shared" si="23"/>
        <v>247591.54</v>
      </c>
      <c r="I251" s="44">
        <f t="shared" si="24"/>
        <v>0</v>
      </c>
      <c r="J251" s="45">
        <f t="shared" si="25"/>
        <v>0</v>
      </c>
      <c r="K251" s="45">
        <f t="shared" si="27"/>
        <v>0</v>
      </c>
      <c r="L251" s="45">
        <f t="shared" si="28"/>
        <v>0</v>
      </c>
    </row>
    <row r="252" spans="2:12" x14ac:dyDescent="0.25">
      <c r="B252" s="43">
        <v>2439005.44</v>
      </c>
      <c r="C252" s="37">
        <v>138</v>
      </c>
      <c r="D252" s="100">
        <v>0</v>
      </c>
      <c r="E252" s="100" t="str">
        <f t="shared" si="26"/>
        <v>0</v>
      </c>
      <c r="F252" s="33"/>
      <c r="G252" s="44">
        <f t="shared" si="22"/>
        <v>0</v>
      </c>
      <c r="H252" s="44">
        <f t="shared" si="23"/>
        <v>2439005.44</v>
      </c>
      <c r="I252" s="44">
        <f t="shared" si="24"/>
        <v>0</v>
      </c>
      <c r="J252" s="45">
        <f t="shared" si="25"/>
        <v>0</v>
      </c>
      <c r="K252" s="45">
        <f t="shared" si="27"/>
        <v>0</v>
      </c>
      <c r="L252" s="45">
        <f t="shared" si="28"/>
        <v>0</v>
      </c>
    </row>
    <row r="253" spans="2:12" x14ac:dyDescent="0.25">
      <c r="B253" s="43">
        <v>2245276.65</v>
      </c>
      <c r="C253" s="37">
        <v>138</v>
      </c>
      <c r="D253" s="100">
        <v>0</v>
      </c>
      <c r="E253" s="100" t="str">
        <f t="shared" si="26"/>
        <v>0</v>
      </c>
      <c r="F253" s="33"/>
      <c r="G253" s="44">
        <f t="shared" si="22"/>
        <v>0</v>
      </c>
      <c r="H253" s="44">
        <f t="shared" si="23"/>
        <v>2245276.65</v>
      </c>
      <c r="I253" s="44">
        <f t="shared" si="24"/>
        <v>0</v>
      </c>
      <c r="J253" s="45">
        <f t="shared" si="25"/>
        <v>0</v>
      </c>
      <c r="K253" s="45">
        <f t="shared" si="27"/>
        <v>0</v>
      </c>
      <c r="L253" s="45">
        <f t="shared" si="28"/>
        <v>0</v>
      </c>
    </row>
    <row r="254" spans="2:12" x14ac:dyDescent="0.25">
      <c r="B254" s="43">
        <v>308997.74</v>
      </c>
      <c r="C254" s="37">
        <v>138</v>
      </c>
      <c r="D254" s="100">
        <v>0</v>
      </c>
      <c r="E254" s="100" t="str">
        <f t="shared" si="26"/>
        <v>0</v>
      </c>
      <c r="F254" s="33"/>
      <c r="G254" s="44">
        <f t="shared" si="22"/>
        <v>0</v>
      </c>
      <c r="H254" s="44">
        <f t="shared" si="23"/>
        <v>308997.74</v>
      </c>
      <c r="I254" s="44">
        <f t="shared" si="24"/>
        <v>0</v>
      </c>
      <c r="J254" s="45">
        <f t="shared" si="25"/>
        <v>0</v>
      </c>
      <c r="K254" s="45">
        <f t="shared" si="27"/>
        <v>0</v>
      </c>
      <c r="L254" s="45">
        <f t="shared" si="28"/>
        <v>0</v>
      </c>
    </row>
    <row r="255" spans="2:12" x14ac:dyDescent="0.25">
      <c r="B255" s="43">
        <v>226972.84999999998</v>
      </c>
      <c r="C255" s="37">
        <v>138</v>
      </c>
      <c r="D255" s="100">
        <v>0</v>
      </c>
      <c r="E255" s="100" t="str">
        <f t="shared" si="26"/>
        <v>0</v>
      </c>
      <c r="F255" s="33"/>
      <c r="G255" s="44">
        <f t="shared" si="22"/>
        <v>0</v>
      </c>
      <c r="H255" s="44">
        <f t="shared" si="23"/>
        <v>226972.84999999998</v>
      </c>
      <c r="I255" s="44">
        <f t="shared" si="24"/>
        <v>0</v>
      </c>
      <c r="J255" s="45">
        <f t="shared" si="25"/>
        <v>0</v>
      </c>
      <c r="K255" s="45">
        <f t="shared" si="27"/>
        <v>0</v>
      </c>
      <c r="L255" s="45">
        <f t="shared" si="28"/>
        <v>0</v>
      </c>
    </row>
    <row r="256" spans="2:12" x14ac:dyDescent="0.25">
      <c r="B256" s="43">
        <v>6703166.3399999999</v>
      </c>
      <c r="C256" s="37">
        <v>138</v>
      </c>
      <c r="D256" s="100">
        <v>0</v>
      </c>
      <c r="E256" s="100" t="str">
        <f t="shared" si="26"/>
        <v>0</v>
      </c>
      <c r="F256" s="33"/>
      <c r="G256" s="44">
        <f t="shared" si="22"/>
        <v>0</v>
      </c>
      <c r="H256" s="44">
        <f t="shared" si="23"/>
        <v>6703166.3399999999</v>
      </c>
      <c r="I256" s="44">
        <f t="shared" si="24"/>
        <v>0</v>
      </c>
      <c r="J256" s="45">
        <f t="shared" si="25"/>
        <v>0</v>
      </c>
      <c r="K256" s="45">
        <f t="shared" si="27"/>
        <v>0</v>
      </c>
      <c r="L256" s="45">
        <f t="shared" si="28"/>
        <v>0</v>
      </c>
    </row>
    <row r="257" spans="2:12" x14ac:dyDescent="0.25">
      <c r="B257" s="43">
        <v>586931.80000000005</v>
      </c>
      <c r="C257" s="37">
        <v>138</v>
      </c>
      <c r="D257" s="100">
        <v>0</v>
      </c>
      <c r="E257" s="100" t="str">
        <f t="shared" si="26"/>
        <v>0</v>
      </c>
      <c r="F257" s="33"/>
      <c r="G257" s="44">
        <f t="shared" si="22"/>
        <v>0</v>
      </c>
      <c r="H257" s="44">
        <f t="shared" si="23"/>
        <v>586931.80000000005</v>
      </c>
      <c r="I257" s="44">
        <f t="shared" si="24"/>
        <v>0</v>
      </c>
      <c r="J257" s="45">
        <f t="shared" si="25"/>
        <v>0</v>
      </c>
      <c r="K257" s="45">
        <f t="shared" si="27"/>
        <v>0</v>
      </c>
      <c r="L257" s="45">
        <f t="shared" si="28"/>
        <v>0</v>
      </c>
    </row>
    <row r="258" spans="2:12" x14ac:dyDescent="0.25">
      <c r="B258" s="43">
        <v>-62070.89</v>
      </c>
      <c r="C258" s="37">
        <v>138</v>
      </c>
      <c r="D258" s="100">
        <v>0</v>
      </c>
      <c r="E258" s="100" t="str">
        <f t="shared" si="26"/>
        <v>0</v>
      </c>
      <c r="F258" s="33"/>
      <c r="G258" s="44">
        <f t="shared" si="22"/>
        <v>0</v>
      </c>
      <c r="H258" s="44">
        <f t="shared" si="23"/>
        <v>-62070.89</v>
      </c>
      <c r="I258" s="44">
        <f t="shared" si="24"/>
        <v>0</v>
      </c>
      <c r="J258" s="45">
        <f t="shared" si="25"/>
        <v>0</v>
      </c>
      <c r="K258" s="45">
        <f t="shared" si="27"/>
        <v>0</v>
      </c>
      <c r="L258" s="45">
        <f t="shared" si="28"/>
        <v>0</v>
      </c>
    </row>
    <row r="259" spans="2:12" x14ac:dyDescent="0.25">
      <c r="B259" s="43">
        <v>106922.96</v>
      </c>
      <c r="C259" s="37">
        <v>138</v>
      </c>
      <c r="D259" s="100">
        <v>0</v>
      </c>
      <c r="E259" s="100" t="str">
        <f t="shared" si="26"/>
        <v>0</v>
      </c>
      <c r="F259" s="33"/>
      <c r="G259" s="44">
        <f t="shared" si="22"/>
        <v>0</v>
      </c>
      <c r="H259" s="44">
        <f t="shared" si="23"/>
        <v>106922.96</v>
      </c>
      <c r="I259" s="44">
        <f t="shared" si="24"/>
        <v>0</v>
      </c>
      <c r="J259" s="45">
        <f t="shared" si="25"/>
        <v>0</v>
      </c>
      <c r="K259" s="45">
        <f t="shared" si="27"/>
        <v>0</v>
      </c>
      <c r="L259" s="45">
        <f t="shared" si="28"/>
        <v>0</v>
      </c>
    </row>
    <row r="260" spans="2:12" x14ac:dyDescent="0.25">
      <c r="B260" s="43">
        <v>4194660.38</v>
      </c>
      <c r="C260" s="37">
        <v>138</v>
      </c>
      <c r="D260" s="100">
        <v>0</v>
      </c>
      <c r="E260" s="100" t="str">
        <f t="shared" si="26"/>
        <v>0</v>
      </c>
      <c r="F260" s="33"/>
      <c r="G260" s="44">
        <f t="shared" si="22"/>
        <v>0</v>
      </c>
      <c r="H260" s="44">
        <f t="shared" si="23"/>
        <v>4194660.38</v>
      </c>
      <c r="I260" s="44">
        <f t="shared" si="24"/>
        <v>0</v>
      </c>
      <c r="J260" s="45">
        <f t="shared" si="25"/>
        <v>0</v>
      </c>
      <c r="K260" s="45">
        <f t="shared" si="27"/>
        <v>0</v>
      </c>
      <c r="L260" s="45">
        <f t="shared" si="28"/>
        <v>0</v>
      </c>
    </row>
    <row r="261" spans="2:12" x14ac:dyDescent="0.25">
      <c r="B261" s="43">
        <v>407957.74000000005</v>
      </c>
      <c r="C261" s="37">
        <v>138</v>
      </c>
      <c r="D261" s="100">
        <v>0</v>
      </c>
      <c r="E261" s="100" t="str">
        <f t="shared" si="26"/>
        <v>0</v>
      </c>
      <c r="F261" s="33"/>
      <c r="G261" s="44">
        <f t="shared" si="22"/>
        <v>0</v>
      </c>
      <c r="H261" s="44">
        <f t="shared" si="23"/>
        <v>407957.74000000005</v>
      </c>
      <c r="I261" s="44">
        <f t="shared" si="24"/>
        <v>0</v>
      </c>
      <c r="J261" s="45">
        <f t="shared" si="25"/>
        <v>0</v>
      </c>
      <c r="K261" s="45">
        <f t="shared" si="27"/>
        <v>0</v>
      </c>
      <c r="L261" s="45">
        <f t="shared" si="28"/>
        <v>0</v>
      </c>
    </row>
    <row r="262" spans="2:12" x14ac:dyDescent="0.25">
      <c r="B262" s="43">
        <v>7053072.3200000003</v>
      </c>
      <c r="C262" s="37">
        <v>138</v>
      </c>
      <c r="D262" s="100">
        <v>0</v>
      </c>
      <c r="E262" s="100" t="str">
        <f t="shared" si="26"/>
        <v>0</v>
      </c>
      <c r="F262" s="33"/>
      <c r="G262" s="44">
        <f t="shared" si="22"/>
        <v>0</v>
      </c>
      <c r="H262" s="44">
        <f t="shared" si="23"/>
        <v>7053072.3200000003</v>
      </c>
      <c r="I262" s="44">
        <f t="shared" si="24"/>
        <v>0</v>
      </c>
      <c r="J262" s="45">
        <f t="shared" si="25"/>
        <v>0</v>
      </c>
      <c r="K262" s="45">
        <f t="shared" si="27"/>
        <v>0</v>
      </c>
      <c r="L262" s="45">
        <f t="shared" si="28"/>
        <v>0</v>
      </c>
    </row>
    <row r="263" spans="2:12" x14ac:dyDescent="0.25">
      <c r="B263" s="43">
        <v>3560595.3099999996</v>
      </c>
      <c r="C263" s="37">
        <v>138</v>
      </c>
      <c r="D263" s="100">
        <v>0</v>
      </c>
      <c r="E263" s="100" t="str">
        <f t="shared" si="26"/>
        <v>0</v>
      </c>
      <c r="F263" s="33"/>
      <c r="G263" s="44">
        <f t="shared" si="22"/>
        <v>0</v>
      </c>
      <c r="H263" s="44">
        <f t="shared" si="23"/>
        <v>3560595.3099999996</v>
      </c>
      <c r="I263" s="44">
        <f t="shared" si="24"/>
        <v>0</v>
      </c>
      <c r="J263" s="45">
        <f t="shared" si="25"/>
        <v>0</v>
      </c>
      <c r="K263" s="45">
        <f t="shared" si="27"/>
        <v>0</v>
      </c>
      <c r="L263" s="45">
        <f t="shared" si="28"/>
        <v>0</v>
      </c>
    </row>
    <row r="264" spans="2:12" x14ac:dyDescent="0.25">
      <c r="B264" s="43">
        <v>12703555.07</v>
      </c>
      <c r="C264" s="37">
        <v>138</v>
      </c>
      <c r="D264" s="100">
        <v>0</v>
      </c>
      <c r="E264" s="100" t="str">
        <f t="shared" si="26"/>
        <v>0</v>
      </c>
      <c r="F264" s="33"/>
      <c r="G264" s="44">
        <f t="shared" ref="G264:G327" si="29">IF(D264=0,IF(C264&gt;=BulkLineLimit,B264,0),0)</f>
        <v>0</v>
      </c>
      <c r="H264" s="44">
        <f t="shared" ref="H264:H327" si="30">IF(D264=0,IF(AND(C264&lt;BulkLineLimit,C264&gt;=RegionalLineLimit),B264,0),0)</f>
        <v>12703555.07</v>
      </c>
      <c r="I264" s="44">
        <f t="shared" ref="I264:I327" si="31">IF(D264=0,IF(C264&lt;RegionalLineLimit,B264,0),0)+IF(AND(D264&lt;&gt;0,E264="POD"),(1-CustomerContributions)*B264,0)</f>
        <v>0</v>
      </c>
      <c r="J264" s="45">
        <f t="shared" ref="J264:J327" si="32">IF(AND(D264&lt;&gt;0,E264="POD"),CustomerContributions*B264,0)</f>
        <v>0</v>
      </c>
      <c r="K264" s="45">
        <f t="shared" si="27"/>
        <v>0</v>
      </c>
      <c r="L264" s="45">
        <f t="shared" si="28"/>
        <v>0</v>
      </c>
    </row>
    <row r="265" spans="2:12" x14ac:dyDescent="0.25">
      <c r="B265" s="43">
        <v>3315962.87</v>
      </c>
      <c r="C265" s="37">
        <v>138</v>
      </c>
      <c r="D265" s="100">
        <v>0</v>
      </c>
      <c r="E265" s="100" t="str">
        <f t="shared" ref="E265:E328" si="33">RIGHT(D265,3)</f>
        <v>0</v>
      </c>
      <c r="F265" s="33"/>
      <c r="G265" s="44">
        <f t="shared" si="29"/>
        <v>0</v>
      </c>
      <c r="H265" s="44">
        <f t="shared" si="30"/>
        <v>3315962.87</v>
      </c>
      <c r="I265" s="44">
        <f t="shared" si="31"/>
        <v>0</v>
      </c>
      <c r="J265" s="45">
        <f t="shared" si="32"/>
        <v>0</v>
      </c>
      <c r="K265" s="45">
        <f t="shared" ref="K265:K328" si="34">IF(AND(D265&lt;&gt;0,E265="Gen"),B265,0)</f>
        <v>0</v>
      </c>
      <c r="L265" s="45">
        <f t="shared" ref="L265:L328" si="35">B265-SUM(G265:K265)</f>
        <v>0</v>
      </c>
    </row>
    <row r="266" spans="2:12" x14ac:dyDescent="0.25">
      <c r="B266" s="43">
        <v>411040.55000000005</v>
      </c>
      <c r="C266" s="37">
        <v>138</v>
      </c>
      <c r="D266" s="100">
        <v>0</v>
      </c>
      <c r="E266" s="100" t="str">
        <f t="shared" si="33"/>
        <v>0</v>
      </c>
      <c r="F266" s="33"/>
      <c r="G266" s="44">
        <f t="shared" si="29"/>
        <v>0</v>
      </c>
      <c r="H266" s="44">
        <f t="shared" si="30"/>
        <v>411040.55000000005</v>
      </c>
      <c r="I266" s="44">
        <f t="shared" si="31"/>
        <v>0</v>
      </c>
      <c r="J266" s="45">
        <f t="shared" si="32"/>
        <v>0</v>
      </c>
      <c r="K266" s="45">
        <f t="shared" si="34"/>
        <v>0</v>
      </c>
      <c r="L266" s="45">
        <f t="shared" si="35"/>
        <v>0</v>
      </c>
    </row>
    <row r="267" spans="2:12" x14ac:dyDescent="0.25">
      <c r="B267" s="43">
        <v>225819.06</v>
      </c>
      <c r="C267" s="37">
        <v>138</v>
      </c>
      <c r="D267" s="100">
        <v>0</v>
      </c>
      <c r="E267" s="100" t="str">
        <f t="shared" si="33"/>
        <v>0</v>
      </c>
      <c r="F267" s="33"/>
      <c r="G267" s="44">
        <f t="shared" si="29"/>
        <v>0</v>
      </c>
      <c r="H267" s="44">
        <f t="shared" si="30"/>
        <v>225819.06</v>
      </c>
      <c r="I267" s="44">
        <f t="shared" si="31"/>
        <v>0</v>
      </c>
      <c r="J267" s="45">
        <f t="shared" si="32"/>
        <v>0</v>
      </c>
      <c r="K267" s="45">
        <f t="shared" si="34"/>
        <v>0</v>
      </c>
      <c r="L267" s="45">
        <f t="shared" si="35"/>
        <v>0</v>
      </c>
    </row>
    <row r="268" spans="2:12" x14ac:dyDescent="0.25">
      <c r="B268" s="43">
        <v>2763778.7600000002</v>
      </c>
      <c r="C268" s="37">
        <v>138</v>
      </c>
      <c r="D268" s="100">
        <v>0</v>
      </c>
      <c r="E268" s="100" t="str">
        <f t="shared" si="33"/>
        <v>0</v>
      </c>
      <c r="F268" s="33"/>
      <c r="G268" s="44">
        <f t="shared" si="29"/>
        <v>0</v>
      </c>
      <c r="H268" s="44">
        <f t="shared" si="30"/>
        <v>2763778.7600000002</v>
      </c>
      <c r="I268" s="44">
        <f t="shared" si="31"/>
        <v>0</v>
      </c>
      <c r="J268" s="45">
        <f t="shared" si="32"/>
        <v>0</v>
      </c>
      <c r="K268" s="45">
        <f t="shared" si="34"/>
        <v>0</v>
      </c>
      <c r="L268" s="45">
        <f t="shared" si="35"/>
        <v>0</v>
      </c>
    </row>
    <row r="269" spans="2:12" x14ac:dyDescent="0.25">
      <c r="B269" s="43">
        <v>740653.3899999999</v>
      </c>
      <c r="C269" s="37">
        <v>138</v>
      </c>
      <c r="D269" s="100">
        <v>0</v>
      </c>
      <c r="E269" s="100" t="str">
        <f t="shared" si="33"/>
        <v>0</v>
      </c>
      <c r="F269" s="33"/>
      <c r="G269" s="44">
        <f t="shared" si="29"/>
        <v>0</v>
      </c>
      <c r="H269" s="44">
        <f t="shared" si="30"/>
        <v>740653.3899999999</v>
      </c>
      <c r="I269" s="44">
        <f t="shared" si="31"/>
        <v>0</v>
      </c>
      <c r="J269" s="45">
        <f t="shared" si="32"/>
        <v>0</v>
      </c>
      <c r="K269" s="45">
        <f t="shared" si="34"/>
        <v>0</v>
      </c>
      <c r="L269" s="45">
        <f t="shared" si="35"/>
        <v>0</v>
      </c>
    </row>
    <row r="270" spans="2:12" x14ac:dyDescent="0.25">
      <c r="B270" s="43">
        <v>1110232.26</v>
      </c>
      <c r="C270" s="37">
        <v>138</v>
      </c>
      <c r="D270" s="100">
        <v>0</v>
      </c>
      <c r="E270" s="100" t="str">
        <f t="shared" si="33"/>
        <v>0</v>
      </c>
      <c r="F270" s="33"/>
      <c r="G270" s="44">
        <f t="shared" si="29"/>
        <v>0</v>
      </c>
      <c r="H270" s="44">
        <f t="shared" si="30"/>
        <v>1110232.26</v>
      </c>
      <c r="I270" s="44">
        <f t="shared" si="31"/>
        <v>0</v>
      </c>
      <c r="J270" s="45">
        <f t="shared" si="32"/>
        <v>0</v>
      </c>
      <c r="K270" s="45">
        <f t="shared" si="34"/>
        <v>0</v>
      </c>
      <c r="L270" s="45">
        <f t="shared" si="35"/>
        <v>0</v>
      </c>
    </row>
    <row r="271" spans="2:12" x14ac:dyDescent="0.25">
      <c r="B271" s="43">
        <v>452650.06</v>
      </c>
      <c r="C271" s="37">
        <v>138</v>
      </c>
      <c r="D271" s="100">
        <v>0</v>
      </c>
      <c r="E271" s="100" t="str">
        <f t="shared" si="33"/>
        <v>0</v>
      </c>
      <c r="F271" s="33"/>
      <c r="G271" s="44">
        <f t="shared" si="29"/>
        <v>0</v>
      </c>
      <c r="H271" s="44">
        <f t="shared" si="30"/>
        <v>452650.06</v>
      </c>
      <c r="I271" s="44">
        <f t="shared" si="31"/>
        <v>0</v>
      </c>
      <c r="J271" s="45">
        <f t="shared" si="32"/>
        <v>0</v>
      </c>
      <c r="K271" s="45">
        <f t="shared" si="34"/>
        <v>0</v>
      </c>
      <c r="L271" s="45">
        <f t="shared" si="35"/>
        <v>0</v>
      </c>
    </row>
    <row r="272" spans="2:12" x14ac:dyDescent="0.25">
      <c r="B272" s="43">
        <v>164990.74</v>
      </c>
      <c r="C272" s="37">
        <v>138</v>
      </c>
      <c r="D272" s="100">
        <v>0</v>
      </c>
      <c r="E272" s="100" t="str">
        <f t="shared" si="33"/>
        <v>0</v>
      </c>
      <c r="F272" s="33"/>
      <c r="G272" s="44">
        <f t="shared" si="29"/>
        <v>0</v>
      </c>
      <c r="H272" s="44">
        <f t="shared" si="30"/>
        <v>164990.74</v>
      </c>
      <c r="I272" s="44">
        <f t="shared" si="31"/>
        <v>0</v>
      </c>
      <c r="J272" s="45">
        <f t="shared" si="32"/>
        <v>0</v>
      </c>
      <c r="K272" s="45">
        <f t="shared" si="34"/>
        <v>0</v>
      </c>
      <c r="L272" s="45">
        <f t="shared" si="35"/>
        <v>0</v>
      </c>
    </row>
    <row r="273" spans="2:12" x14ac:dyDescent="0.25">
      <c r="B273" s="43">
        <v>101358.07</v>
      </c>
      <c r="C273" s="37">
        <v>138</v>
      </c>
      <c r="D273" s="100">
        <v>0</v>
      </c>
      <c r="E273" s="100" t="str">
        <f t="shared" si="33"/>
        <v>0</v>
      </c>
      <c r="F273" s="33"/>
      <c r="G273" s="44">
        <f t="shared" si="29"/>
        <v>0</v>
      </c>
      <c r="H273" s="44">
        <f t="shared" si="30"/>
        <v>101358.07</v>
      </c>
      <c r="I273" s="44">
        <f t="shared" si="31"/>
        <v>0</v>
      </c>
      <c r="J273" s="45">
        <f t="shared" si="32"/>
        <v>0</v>
      </c>
      <c r="K273" s="45">
        <f t="shared" si="34"/>
        <v>0</v>
      </c>
      <c r="L273" s="45">
        <f t="shared" si="35"/>
        <v>0</v>
      </c>
    </row>
    <row r="274" spans="2:12" x14ac:dyDescent="0.25">
      <c r="B274" s="43">
        <v>-3628.76</v>
      </c>
      <c r="C274" s="37">
        <v>138</v>
      </c>
      <c r="D274" s="100">
        <v>0</v>
      </c>
      <c r="E274" s="100" t="str">
        <f t="shared" si="33"/>
        <v>0</v>
      </c>
      <c r="F274" s="33"/>
      <c r="G274" s="44">
        <f t="shared" si="29"/>
        <v>0</v>
      </c>
      <c r="H274" s="44">
        <f t="shared" si="30"/>
        <v>-3628.76</v>
      </c>
      <c r="I274" s="44">
        <f t="shared" si="31"/>
        <v>0</v>
      </c>
      <c r="J274" s="45">
        <f t="shared" si="32"/>
        <v>0</v>
      </c>
      <c r="K274" s="45">
        <f t="shared" si="34"/>
        <v>0</v>
      </c>
      <c r="L274" s="45">
        <f t="shared" si="35"/>
        <v>0</v>
      </c>
    </row>
    <row r="275" spans="2:12" x14ac:dyDescent="0.25">
      <c r="B275" s="43">
        <v>489575.82</v>
      </c>
      <c r="C275" s="37">
        <v>138</v>
      </c>
      <c r="D275" s="100">
        <v>0</v>
      </c>
      <c r="E275" s="100" t="str">
        <f t="shared" si="33"/>
        <v>0</v>
      </c>
      <c r="F275" s="33"/>
      <c r="G275" s="44">
        <f t="shared" si="29"/>
        <v>0</v>
      </c>
      <c r="H275" s="44">
        <f t="shared" si="30"/>
        <v>489575.82</v>
      </c>
      <c r="I275" s="44">
        <f t="shared" si="31"/>
        <v>0</v>
      </c>
      <c r="J275" s="45">
        <f t="shared" si="32"/>
        <v>0</v>
      </c>
      <c r="K275" s="45">
        <f t="shared" si="34"/>
        <v>0</v>
      </c>
      <c r="L275" s="45">
        <f t="shared" si="35"/>
        <v>0</v>
      </c>
    </row>
    <row r="276" spans="2:12" x14ac:dyDescent="0.25">
      <c r="B276" s="43">
        <v>123554.25000000001</v>
      </c>
      <c r="C276" s="37">
        <v>138</v>
      </c>
      <c r="D276" s="100">
        <v>0</v>
      </c>
      <c r="E276" s="100" t="str">
        <f t="shared" si="33"/>
        <v>0</v>
      </c>
      <c r="F276" s="33"/>
      <c r="G276" s="44">
        <f t="shared" si="29"/>
        <v>0</v>
      </c>
      <c r="H276" s="44">
        <f t="shared" si="30"/>
        <v>123554.25000000001</v>
      </c>
      <c r="I276" s="44">
        <f t="shared" si="31"/>
        <v>0</v>
      </c>
      <c r="J276" s="45">
        <f t="shared" si="32"/>
        <v>0</v>
      </c>
      <c r="K276" s="45">
        <f t="shared" si="34"/>
        <v>0</v>
      </c>
      <c r="L276" s="45">
        <f t="shared" si="35"/>
        <v>0</v>
      </c>
    </row>
    <row r="277" spans="2:12" x14ac:dyDescent="0.25">
      <c r="B277" s="43">
        <v>1740151.87</v>
      </c>
      <c r="C277" s="37">
        <v>138</v>
      </c>
      <c r="D277" s="100">
        <v>0</v>
      </c>
      <c r="E277" s="100" t="str">
        <f t="shared" si="33"/>
        <v>0</v>
      </c>
      <c r="F277" s="33"/>
      <c r="G277" s="44">
        <f t="shared" si="29"/>
        <v>0</v>
      </c>
      <c r="H277" s="44">
        <f t="shared" si="30"/>
        <v>1740151.87</v>
      </c>
      <c r="I277" s="44">
        <f t="shared" si="31"/>
        <v>0</v>
      </c>
      <c r="J277" s="45">
        <f t="shared" si="32"/>
        <v>0</v>
      </c>
      <c r="K277" s="45">
        <f t="shared" si="34"/>
        <v>0</v>
      </c>
      <c r="L277" s="45">
        <f t="shared" si="35"/>
        <v>0</v>
      </c>
    </row>
    <row r="278" spans="2:12" x14ac:dyDescent="0.25">
      <c r="B278" s="43">
        <v>94115.150000000009</v>
      </c>
      <c r="C278" s="37">
        <v>138</v>
      </c>
      <c r="D278" s="100">
        <v>0</v>
      </c>
      <c r="E278" s="100" t="str">
        <f t="shared" si="33"/>
        <v>0</v>
      </c>
      <c r="F278" s="33"/>
      <c r="G278" s="44">
        <f t="shared" si="29"/>
        <v>0</v>
      </c>
      <c r="H278" s="44">
        <f t="shared" si="30"/>
        <v>94115.150000000009</v>
      </c>
      <c r="I278" s="44">
        <f t="shared" si="31"/>
        <v>0</v>
      </c>
      <c r="J278" s="45">
        <f t="shared" si="32"/>
        <v>0</v>
      </c>
      <c r="K278" s="45">
        <f t="shared" si="34"/>
        <v>0</v>
      </c>
      <c r="L278" s="45">
        <f t="shared" si="35"/>
        <v>0</v>
      </c>
    </row>
    <row r="279" spans="2:12" x14ac:dyDescent="0.25">
      <c r="B279" s="43">
        <v>815889.27</v>
      </c>
      <c r="C279" s="37">
        <v>138</v>
      </c>
      <c r="D279" s="100">
        <v>0</v>
      </c>
      <c r="E279" s="100" t="str">
        <f t="shared" si="33"/>
        <v>0</v>
      </c>
      <c r="F279" s="33"/>
      <c r="G279" s="44">
        <f t="shared" si="29"/>
        <v>0</v>
      </c>
      <c r="H279" s="44">
        <f t="shared" si="30"/>
        <v>815889.27</v>
      </c>
      <c r="I279" s="44">
        <f t="shared" si="31"/>
        <v>0</v>
      </c>
      <c r="J279" s="45">
        <f t="shared" si="32"/>
        <v>0</v>
      </c>
      <c r="K279" s="45">
        <f t="shared" si="34"/>
        <v>0</v>
      </c>
      <c r="L279" s="45">
        <f t="shared" si="35"/>
        <v>0</v>
      </c>
    </row>
    <row r="280" spans="2:12" x14ac:dyDescent="0.25">
      <c r="B280" s="43">
        <v>16635490.940000001</v>
      </c>
      <c r="C280" s="37">
        <v>138</v>
      </c>
      <c r="D280" s="100">
        <v>0</v>
      </c>
      <c r="E280" s="100" t="str">
        <f t="shared" si="33"/>
        <v>0</v>
      </c>
      <c r="F280" s="33"/>
      <c r="G280" s="44">
        <f t="shared" si="29"/>
        <v>0</v>
      </c>
      <c r="H280" s="44">
        <f t="shared" si="30"/>
        <v>16635490.940000001</v>
      </c>
      <c r="I280" s="44">
        <f t="shared" si="31"/>
        <v>0</v>
      </c>
      <c r="J280" s="45">
        <f t="shared" si="32"/>
        <v>0</v>
      </c>
      <c r="K280" s="45">
        <f t="shared" si="34"/>
        <v>0</v>
      </c>
      <c r="L280" s="45">
        <f t="shared" si="35"/>
        <v>0</v>
      </c>
    </row>
    <row r="281" spans="2:12" x14ac:dyDescent="0.25">
      <c r="B281" s="43">
        <v>39937922.25</v>
      </c>
      <c r="C281" s="37">
        <v>138</v>
      </c>
      <c r="D281" s="100">
        <v>0</v>
      </c>
      <c r="E281" s="100" t="str">
        <f t="shared" si="33"/>
        <v>0</v>
      </c>
      <c r="F281" s="33"/>
      <c r="G281" s="44">
        <f t="shared" si="29"/>
        <v>0</v>
      </c>
      <c r="H281" s="44">
        <f t="shared" si="30"/>
        <v>39937922.25</v>
      </c>
      <c r="I281" s="44">
        <f t="shared" si="31"/>
        <v>0</v>
      </c>
      <c r="J281" s="45">
        <f t="shared" si="32"/>
        <v>0</v>
      </c>
      <c r="K281" s="45">
        <f t="shared" si="34"/>
        <v>0</v>
      </c>
      <c r="L281" s="45">
        <f t="shared" si="35"/>
        <v>0</v>
      </c>
    </row>
    <row r="282" spans="2:12" x14ac:dyDescent="0.25">
      <c r="B282" s="43">
        <v>1108672.45</v>
      </c>
      <c r="C282" s="37">
        <v>138</v>
      </c>
      <c r="D282" s="100">
        <v>0</v>
      </c>
      <c r="E282" s="100" t="str">
        <f t="shared" si="33"/>
        <v>0</v>
      </c>
      <c r="F282" s="33"/>
      <c r="G282" s="44">
        <f t="shared" si="29"/>
        <v>0</v>
      </c>
      <c r="H282" s="44">
        <f t="shared" si="30"/>
        <v>1108672.45</v>
      </c>
      <c r="I282" s="44">
        <f t="shared" si="31"/>
        <v>0</v>
      </c>
      <c r="J282" s="45">
        <f t="shared" si="32"/>
        <v>0</v>
      </c>
      <c r="K282" s="45">
        <f t="shared" si="34"/>
        <v>0</v>
      </c>
      <c r="L282" s="45">
        <f t="shared" si="35"/>
        <v>0</v>
      </c>
    </row>
    <row r="283" spans="2:12" x14ac:dyDescent="0.25">
      <c r="B283" s="43">
        <v>1345836.15</v>
      </c>
      <c r="C283" s="37">
        <v>138</v>
      </c>
      <c r="D283" s="100">
        <v>0</v>
      </c>
      <c r="E283" s="100" t="str">
        <f t="shared" si="33"/>
        <v>0</v>
      </c>
      <c r="F283" s="33"/>
      <c r="G283" s="44">
        <f t="shared" si="29"/>
        <v>0</v>
      </c>
      <c r="H283" s="44">
        <f t="shared" si="30"/>
        <v>1345836.15</v>
      </c>
      <c r="I283" s="44">
        <f t="shared" si="31"/>
        <v>0</v>
      </c>
      <c r="J283" s="45">
        <f t="shared" si="32"/>
        <v>0</v>
      </c>
      <c r="K283" s="45">
        <f t="shared" si="34"/>
        <v>0</v>
      </c>
      <c r="L283" s="45">
        <f t="shared" si="35"/>
        <v>0</v>
      </c>
    </row>
    <row r="284" spans="2:12" x14ac:dyDescent="0.25">
      <c r="B284" s="43">
        <v>176581.99</v>
      </c>
      <c r="C284" s="37">
        <v>138</v>
      </c>
      <c r="D284" s="100">
        <v>0</v>
      </c>
      <c r="E284" s="100" t="str">
        <f t="shared" si="33"/>
        <v>0</v>
      </c>
      <c r="F284" s="33"/>
      <c r="G284" s="44">
        <f t="shared" si="29"/>
        <v>0</v>
      </c>
      <c r="H284" s="44">
        <f t="shared" si="30"/>
        <v>176581.99</v>
      </c>
      <c r="I284" s="44">
        <f t="shared" si="31"/>
        <v>0</v>
      </c>
      <c r="J284" s="45">
        <f t="shared" si="32"/>
        <v>0</v>
      </c>
      <c r="K284" s="45">
        <f t="shared" si="34"/>
        <v>0</v>
      </c>
      <c r="L284" s="45">
        <f t="shared" si="35"/>
        <v>0</v>
      </c>
    </row>
    <row r="285" spans="2:12" x14ac:dyDescent="0.25">
      <c r="B285" s="43">
        <v>2511750.94</v>
      </c>
      <c r="C285" s="37">
        <v>138</v>
      </c>
      <c r="D285" s="100">
        <v>0</v>
      </c>
      <c r="E285" s="100" t="str">
        <f t="shared" si="33"/>
        <v>0</v>
      </c>
      <c r="F285" s="33"/>
      <c r="G285" s="44">
        <f t="shared" si="29"/>
        <v>0</v>
      </c>
      <c r="H285" s="44">
        <f t="shared" si="30"/>
        <v>2511750.94</v>
      </c>
      <c r="I285" s="44">
        <f t="shared" si="31"/>
        <v>0</v>
      </c>
      <c r="J285" s="45">
        <f t="shared" si="32"/>
        <v>0</v>
      </c>
      <c r="K285" s="45">
        <f t="shared" si="34"/>
        <v>0</v>
      </c>
      <c r="L285" s="45">
        <f t="shared" si="35"/>
        <v>0</v>
      </c>
    </row>
    <row r="286" spans="2:12" x14ac:dyDescent="0.25">
      <c r="B286" s="43">
        <v>1019213.3</v>
      </c>
      <c r="C286" s="37">
        <v>138</v>
      </c>
      <c r="D286" s="100">
        <v>0</v>
      </c>
      <c r="E286" s="100" t="str">
        <f t="shared" si="33"/>
        <v>0</v>
      </c>
      <c r="F286" s="33"/>
      <c r="G286" s="44">
        <f t="shared" si="29"/>
        <v>0</v>
      </c>
      <c r="H286" s="44">
        <f t="shared" si="30"/>
        <v>1019213.3</v>
      </c>
      <c r="I286" s="44">
        <f t="shared" si="31"/>
        <v>0</v>
      </c>
      <c r="J286" s="45">
        <f t="shared" si="32"/>
        <v>0</v>
      </c>
      <c r="K286" s="45">
        <f t="shared" si="34"/>
        <v>0</v>
      </c>
      <c r="L286" s="45">
        <f t="shared" si="35"/>
        <v>0</v>
      </c>
    </row>
    <row r="287" spans="2:12" x14ac:dyDescent="0.25">
      <c r="B287" s="43">
        <v>427853.56</v>
      </c>
      <c r="C287" s="37">
        <v>138</v>
      </c>
      <c r="D287" s="100">
        <v>0</v>
      </c>
      <c r="E287" s="100" t="str">
        <f t="shared" si="33"/>
        <v>0</v>
      </c>
      <c r="F287" s="33"/>
      <c r="G287" s="44">
        <f t="shared" si="29"/>
        <v>0</v>
      </c>
      <c r="H287" s="44">
        <f t="shared" si="30"/>
        <v>427853.56</v>
      </c>
      <c r="I287" s="44">
        <f t="shared" si="31"/>
        <v>0</v>
      </c>
      <c r="J287" s="45">
        <f t="shared" si="32"/>
        <v>0</v>
      </c>
      <c r="K287" s="45">
        <f t="shared" si="34"/>
        <v>0</v>
      </c>
      <c r="L287" s="45">
        <f t="shared" si="35"/>
        <v>0</v>
      </c>
    </row>
    <row r="288" spans="2:12" x14ac:dyDescent="0.25">
      <c r="B288" s="43">
        <v>3075156.49</v>
      </c>
      <c r="C288" s="37">
        <v>138</v>
      </c>
      <c r="D288" s="100">
        <v>0</v>
      </c>
      <c r="E288" s="100" t="str">
        <f t="shared" si="33"/>
        <v>0</v>
      </c>
      <c r="F288" s="33"/>
      <c r="G288" s="44">
        <f t="shared" si="29"/>
        <v>0</v>
      </c>
      <c r="H288" s="44">
        <f t="shared" si="30"/>
        <v>3075156.49</v>
      </c>
      <c r="I288" s="44">
        <f t="shared" si="31"/>
        <v>0</v>
      </c>
      <c r="J288" s="45">
        <f t="shared" si="32"/>
        <v>0</v>
      </c>
      <c r="K288" s="45">
        <f t="shared" si="34"/>
        <v>0</v>
      </c>
      <c r="L288" s="45">
        <f t="shared" si="35"/>
        <v>0</v>
      </c>
    </row>
    <row r="289" spans="2:12" x14ac:dyDescent="0.25">
      <c r="B289" s="43">
        <v>929672.77000000014</v>
      </c>
      <c r="C289" s="37">
        <v>138</v>
      </c>
      <c r="D289" s="100">
        <v>0</v>
      </c>
      <c r="E289" s="100" t="str">
        <f t="shared" si="33"/>
        <v>0</v>
      </c>
      <c r="F289" s="33"/>
      <c r="G289" s="44">
        <f t="shared" si="29"/>
        <v>0</v>
      </c>
      <c r="H289" s="44">
        <f t="shared" si="30"/>
        <v>929672.77000000014</v>
      </c>
      <c r="I289" s="44">
        <f t="shared" si="31"/>
        <v>0</v>
      </c>
      <c r="J289" s="45">
        <f t="shared" si="32"/>
        <v>0</v>
      </c>
      <c r="K289" s="45">
        <f t="shared" si="34"/>
        <v>0</v>
      </c>
      <c r="L289" s="45">
        <f t="shared" si="35"/>
        <v>0</v>
      </c>
    </row>
    <row r="290" spans="2:12" x14ac:dyDescent="0.25">
      <c r="B290" s="43">
        <v>30416786.729999997</v>
      </c>
      <c r="C290" s="37">
        <v>138</v>
      </c>
      <c r="D290" s="100">
        <v>0</v>
      </c>
      <c r="E290" s="100" t="str">
        <f t="shared" si="33"/>
        <v>0</v>
      </c>
      <c r="F290" s="33"/>
      <c r="G290" s="44">
        <f t="shared" si="29"/>
        <v>0</v>
      </c>
      <c r="H290" s="44">
        <f t="shared" si="30"/>
        <v>30416786.729999997</v>
      </c>
      <c r="I290" s="44">
        <f t="shared" si="31"/>
        <v>0</v>
      </c>
      <c r="J290" s="45">
        <f t="shared" si="32"/>
        <v>0</v>
      </c>
      <c r="K290" s="45">
        <f t="shared" si="34"/>
        <v>0</v>
      </c>
      <c r="L290" s="45">
        <f t="shared" si="35"/>
        <v>0</v>
      </c>
    </row>
    <row r="291" spans="2:12" x14ac:dyDescent="0.25">
      <c r="B291" s="43">
        <v>4284187.4399999995</v>
      </c>
      <c r="C291" s="37">
        <v>138</v>
      </c>
      <c r="D291" s="100">
        <v>0</v>
      </c>
      <c r="E291" s="100" t="str">
        <f t="shared" si="33"/>
        <v>0</v>
      </c>
      <c r="F291" s="33"/>
      <c r="G291" s="44">
        <f t="shared" si="29"/>
        <v>0</v>
      </c>
      <c r="H291" s="44">
        <f t="shared" si="30"/>
        <v>4284187.4399999995</v>
      </c>
      <c r="I291" s="44">
        <f t="shared" si="31"/>
        <v>0</v>
      </c>
      <c r="J291" s="45">
        <f t="shared" si="32"/>
        <v>0</v>
      </c>
      <c r="K291" s="45">
        <f t="shared" si="34"/>
        <v>0</v>
      </c>
      <c r="L291" s="45">
        <f t="shared" si="35"/>
        <v>0</v>
      </c>
    </row>
    <row r="292" spans="2:12" x14ac:dyDescent="0.25">
      <c r="B292" s="43">
        <v>984973.74</v>
      </c>
      <c r="C292" s="37">
        <v>138</v>
      </c>
      <c r="D292" s="100">
        <v>0</v>
      </c>
      <c r="E292" s="100" t="str">
        <f t="shared" si="33"/>
        <v>0</v>
      </c>
      <c r="F292" s="33"/>
      <c r="G292" s="44">
        <f t="shared" si="29"/>
        <v>0</v>
      </c>
      <c r="H292" s="44">
        <f t="shared" si="30"/>
        <v>984973.74</v>
      </c>
      <c r="I292" s="44">
        <f t="shared" si="31"/>
        <v>0</v>
      </c>
      <c r="J292" s="45">
        <f t="shared" si="32"/>
        <v>0</v>
      </c>
      <c r="K292" s="45">
        <f t="shared" si="34"/>
        <v>0</v>
      </c>
      <c r="L292" s="45">
        <f t="shared" si="35"/>
        <v>0</v>
      </c>
    </row>
    <row r="293" spans="2:12" x14ac:dyDescent="0.25">
      <c r="B293" s="43">
        <v>270372.37</v>
      </c>
      <c r="C293" s="37">
        <v>138</v>
      </c>
      <c r="D293" s="100">
        <v>0</v>
      </c>
      <c r="E293" s="100" t="str">
        <f t="shared" si="33"/>
        <v>0</v>
      </c>
      <c r="F293" s="33"/>
      <c r="G293" s="44">
        <f t="shared" si="29"/>
        <v>0</v>
      </c>
      <c r="H293" s="44">
        <f t="shared" si="30"/>
        <v>270372.37</v>
      </c>
      <c r="I293" s="44">
        <f t="shared" si="31"/>
        <v>0</v>
      </c>
      <c r="J293" s="45">
        <f t="shared" si="32"/>
        <v>0</v>
      </c>
      <c r="K293" s="45">
        <f t="shared" si="34"/>
        <v>0</v>
      </c>
      <c r="L293" s="45">
        <f t="shared" si="35"/>
        <v>0</v>
      </c>
    </row>
    <row r="294" spans="2:12" x14ac:dyDescent="0.25">
      <c r="B294" s="43">
        <v>469230.24</v>
      </c>
      <c r="C294" s="37">
        <v>138</v>
      </c>
      <c r="D294" s="100">
        <v>0</v>
      </c>
      <c r="E294" s="100" t="str">
        <f t="shared" si="33"/>
        <v>0</v>
      </c>
      <c r="F294" s="33"/>
      <c r="G294" s="44">
        <f t="shared" si="29"/>
        <v>0</v>
      </c>
      <c r="H294" s="44">
        <f t="shared" si="30"/>
        <v>469230.24</v>
      </c>
      <c r="I294" s="44">
        <f t="shared" si="31"/>
        <v>0</v>
      </c>
      <c r="J294" s="45">
        <f t="shared" si="32"/>
        <v>0</v>
      </c>
      <c r="K294" s="45">
        <f t="shared" si="34"/>
        <v>0</v>
      </c>
      <c r="L294" s="45">
        <f t="shared" si="35"/>
        <v>0</v>
      </c>
    </row>
    <row r="295" spans="2:12" x14ac:dyDescent="0.25">
      <c r="B295" s="43">
        <v>399933.49</v>
      </c>
      <c r="C295" s="37">
        <v>240</v>
      </c>
      <c r="D295" s="100">
        <v>0</v>
      </c>
      <c r="E295" s="100" t="str">
        <f t="shared" si="33"/>
        <v>0</v>
      </c>
      <c r="F295" s="33"/>
      <c r="G295" s="44">
        <f t="shared" si="29"/>
        <v>399933.49</v>
      </c>
      <c r="H295" s="44">
        <f t="shared" si="30"/>
        <v>0</v>
      </c>
      <c r="I295" s="44">
        <f t="shared" si="31"/>
        <v>0</v>
      </c>
      <c r="J295" s="45">
        <f t="shared" si="32"/>
        <v>0</v>
      </c>
      <c r="K295" s="45">
        <f t="shared" si="34"/>
        <v>0</v>
      </c>
      <c r="L295" s="45">
        <f t="shared" si="35"/>
        <v>0</v>
      </c>
    </row>
    <row r="296" spans="2:12" x14ac:dyDescent="0.25">
      <c r="B296" s="43">
        <v>1192014.71</v>
      </c>
      <c r="C296" s="37">
        <v>240</v>
      </c>
      <c r="D296" s="100">
        <v>0</v>
      </c>
      <c r="E296" s="100" t="str">
        <f t="shared" si="33"/>
        <v>0</v>
      </c>
      <c r="F296" s="33"/>
      <c r="G296" s="44">
        <f t="shared" si="29"/>
        <v>1192014.71</v>
      </c>
      <c r="H296" s="44">
        <f t="shared" si="30"/>
        <v>0</v>
      </c>
      <c r="I296" s="44">
        <f t="shared" si="31"/>
        <v>0</v>
      </c>
      <c r="J296" s="45">
        <f t="shared" si="32"/>
        <v>0</v>
      </c>
      <c r="K296" s="45">
        <f t="shared" si="34"/>
        <v>0</v>
      </c>
      <c r="L296" s="45">
        <f t="shared" si="35"/>
        <v>0</v>
      </c>
    </row>
    <row r="297" spans="2:12" x14ac:dyDescent="0.25">
      <c r="B297" s="43">
        <v>6778028.6699999999</v>
      </c>
      <c r="C297" s="37">
        <v>240</v>
      </c>
      <c r="D297" s="100">
        <v>0</v>
      </c>
      <c r="E297" s="100" t="str">
        <f t="shared" si="33"/>
        <v>0</v>
      </c>
      <c r="F297" s="33"/>
      <c r="G297" s="44">
        <f t="shared" si="29"/>
        <v>6778028.6699999999</v>
      </c>
      <c r="H297" s="44">
        <f t="shared" si="30"/>
        <v>0</v>
      </c>
      <c r="I297" s="44">
        <f t="shared" si="31"/>
        <v>0</v>
      </c>
      <c r="J297" s="45">
        <f t="shared" si="32"/>
        <v>0</v>
      </c>
      <c r="K297" s="45">
        <f t="shared" si="34"/>
        <v>0</v>
      </c>
      <c r="L297" s="45">
        <f t="shared" si="35"/>
        <v>0</v>
      </c>
    </row>
    <row r="298" spans="2:12" x14ac:dyDescent="0.25">
      <c r="B298" s="43">
        <v>5726475.7400000002</v>
      </c>
      <c r="C298" s="37">
        <v>240</v>
      </c>
      <c r="D298" s="100">
        <v>0</v>
      </c>
      <c r="E298" s="100" t="str">
        <f t="shared" si="33"/>
        <v>0</v>
      </c>
      <c r="F298" s="33"/>
      <c r="G298" s="44">
        <f t="shared" si="29"/>
        <v>5726475.7400000002</v>
      </c>
      <c r="H298" s="44">
        <f t="shared" si="30"/>
        <v>0</v>
      </c>
      <c r="I298" s="44">
        <f t="shared" si="31"/>
        <v>0</v>
      </c>
      <c r="J298" s="45">
        <f t="shared" si="32"/>
        <v>0</v>
      </c>
      <c r="K298" s="45">
        <f t="shared" si="34"/>
        <v>0</v>
      </c>
      <c r="L298" s="45">
        <f t="shared" si="35"/>
        <v>0</v>
      </c>
    </row>
    <row r="299" spans="2:12" x14ac:dyDescent="0.25">
      <c r="B299" s="43">
        <v>967039.07</v>
      </c>
      <c r="C299" s="37">
        <v>240</v>
      </c>
      <c r="D299" s="100">
        <v>0</v>
      </c>
      <c r="E299" s="100" t="str">
        <f t="shared" si="33"/>
        <v>0</v>
      </c>
      <c r="F299" s="33"/>
      <c r="G299" s="44">
        <f t="shared" si="29"/>
        <v>967039.07</v>
      </c>
      <c r="H299" s="44">
        <f t="shared" si="30"/>
        <v>0</v>
      </c>
      <c r="I299" s="44">
        <f t="shared" si="31"/>
        <v>0</v>
      </c>
      <c r="J299" s="45">
        <f t="shared" si="32"/>
        <v>0</v>
      </c>
      <c r="K299" s="45">
        <f t="shared" si="34"/>
        <v>0</v>
      </c>
      <c r="L299" s="45">
        <f t="shared" si="35"/>
        <v>0</v>
      </c>
    </row>
    <row r="300" spans="2:12" x14ac:dyDescent="0.25">
      <c r="B300" s="43">
        <v>685645.43</v>
      </c>
      <c r="C300" s="37">
        <v>240</v>
      </c>
      <c r="D300" s="100">
        <v>0</v>
      </c>
      <c r="E300" s="100" t="str">
        <f t="shared" si="33"/>
        <v>0</v>
      </c>
      <c r="F300" s="33"/>
      <c r="G300" s="44">
        <f t="shared" si="29"/>
        <v>685645.43</v>
      </c>
      <c r="H300" s="44">
        <f t="shared" si="30"/>
        <v>0</v>
      </c>
      <c r="I300" s="44">
        <f t="shared" si="31"/>
        <v>0</v>
      </c>
      <c r="J300" s="45">
        <f t="shared" si="32"/>
        <v>0</v>
      </c>
      <c r="K300" s="45">
        <f t="shared" si="34"/>
        <v>0</v>
      </c>
      <c r="L300" s="45">
        <f t="shared" si="35"/>
        <v>0</v>
      </c>
    </row>
    <row r="301" spans="2:12" x14ac:dyDescent="0.25">
      <c r="B301" s="43">
        <v>4785436.66</v>
      </c>
      <c r="C301" s="37">
        <v>240</v>
      </c>
      <c r="D301" s="100">
        <v>0</v>
      </c>
      <c r="E301" s="100" t="str">
        <f t="shared" si="33"/>
        <v>0</v>
      </c>
      <c r="F301" s="33"/>
      <c r="G301" s="44">
        <f t="shared" si="29"/>
        <v>4785436.66</v>
      </c>
      <c r="H301" s="44">
        <f t="shared" si="30"/>
        <v>0</v>
      </c>
      <c r="I301" s="44">
        <f t="shared" si="31"/>
        <v>0</v>
      </c>
      <c r="J301" s="45">
        <f t="shared" si="32"/>
        <v>0</v>
      </c>
      <c r="K301" s="45">
        <f t="shared" si="34"/>
        <v>0</v>
      </c>
      <c r="L301" s="45">
        <f t="shared" si="35"/>
        <v>0</v>
      </c>
    </row>
    <row r="302" spans="2:12" x14ac:dyDescent="0.25">
      <c r="B302" s="43">
        <v>626403.82000000007</v>
      </c>
      <c r="C302" s="37">
        <v>240</v>
      </c>
      <c r="D302" s="100">
        <v>0</v>
      </c>
      <c r="E302" s="100" t="str">
        <f t="shared" si="33"/>
        <v>0</v>
      </c>
      <c r="F302" s="33"/>
      <c r="G302" s="44">
        <f t="shared" si="29"/>
        <v>626403.82000000007</v>
      </c>
      <c r="H302" s="44">
        <f t="shared" si="30"/>
        <v>0</v>
      </c>
      <c r="I302" s="44">
        <f t="shared" si="31"/>
        <v>0</v>
      </c>
      <c r="J302" s="45">
        <f t="shared" si="32"/>
        <v>0</v>
      </c>
      <c r="K302" s="45">
        <f t="shared" si="34"/>
        <v>0</v>
      </c>
      <c r="L302" s="45">
        <f t="shared" si="35"/>
        <v>0</v>
      </c>
    </row>
    <row r="303" spans="2:12" x14ac:dyDescent="0.25">
      <c r="B303" s="43">
        <v>12388351.85</v>
      </c>
      <c r="C303" s="37">
        <v>240</v>
      </c>
      <c r="D303" s="100">
        <v>0</v>
      </c>
      <c r="E303" s="100" t="str">
        <f t="shared" si="33"/>
        <v>0</v>
      </c>
      <c r="F303" s="33"/>
      <c r="G303" s="44">
        <f t="shared" si="29"/>
        <v>12388351.85</v>
      </c>
      <c r="H303" s="44">
        <f t="shared" si="30"/>
        <v>0</v>
      </c>
      <c r="I303" s="44">
        <f t="shared" si="31"/>
        <v>0</v>
      </c>
      <c r="J303" s="45">
        <f t="shared" si="32"/>
        <v>0</v>
      </c>
      <c r="K303" s="45">
        <f t="shared" si="34"/>
        <v>0</v>
      </c>
      <c r="L303" s="45">
        <f t="shared" si="35"/>
        <v>0</v>
      </c>
    </row>
    <row r="304" spans="2:12" x14ac:dyDescent="0.25">
      <c r="B304" s="43">
        <v>11556606.209999999</v>
      </c>
      <c r="C304" s="37">
        <v>240</v>
      </c>
      <c r="D304" s="100">
        <v>0</v>
      </c>
      <c r="E304" s="100" t="str">
        <f t="shared" si="33"/>
        <v>0</v>
      </c>
      <c r="F304" s="33"/>
      <c r="G304" s="44">
        <f t="shared" si="29"/>
        <v>11556606.209999999</v>
      </c>
      <c r="H304" s="44">
        <f t="shared" si="30"/>
        <v>0</v>
      </c>
      <c r="I304" s="44">
        <f t="shared" si="31"/>
        <v>0</v>
      </c>
      <c r="J304" s="45">
        <f t="shared" si="32"/>
        <v>0</v>
      </c>
      <c r="K304" s="45">
        <f t="shared" si="34"/>
        <v>0</v>
      </c>
      <c r="L304" s="45">
        <f t="shared" si="35"/>
        <v>0</v>
      </c>
    </row>
    <row r="305" spans="2:12" x14ac:dyDescent="0.25">
      <c r="B305" s="43">
        <v>3721317.52</v>
      </c>
      <c r="C305" s="37">
        <v>240</v>
      </c>
      <c r="D305" s="100">
        <v>0</v>
      </c>
      <c r="E305" s="100" t="str">
        <f t="shared" si="33"/>
        <v>0</v>
      </c>
      <c r="F305" s="33"/>
      <c r="G305" s="44">
        <f t="shared" si="29"/>
        <v>3721317.52</v>
      </c>
      <c r="H305" s="44">
        <f t="shared" si="30"/>
        <v>0</v>
      </c>
      <c r="I305" s="44">
        <f t="shared" si="31"/>
        <v>0</v>
      </c>
      <c r="J305" s="45">
        <f t="shared" si="32"/>
        <v>0</v>
      </c>
      <c r="K305" s="45">
        <f t="shared" si="34"/>
        <v>0</v>
      </c>
      <c r="L305" s="45">
        <f t="shared" si="35"/>
        <v>0</v>
      </c>
    </row>
    <row r="306" spans="2:12" x14ac:dyDescent="0.25">
      <c r="B306" s="43">
        <v>994820.82000000007</v>
      </c>
      <c r="C306" s="37">
        <v>240</v>
      </c>
      <c r="D306" s="100">
        <v>0</v>
      </c>
      <c r="E306" s="100" t="str">
        <f t="shared" si="33"/>
        <v>0</v>
      </c>
      <c r="F306" s="33"/>
      <c r="G306" s="44">
        <f t="shared" si="29"/>
        <v>994820.82000000007</v>
      </c>
      <c r="H306" s="44">
        <f t="shared" si="30"/>
        <v>0</v>
      </c>
      <c r="I306" s="44">
        <f t="shared" si="31"/>
        <v>0</v>
      </c>
      <c r="J306" s="45">
        <f t="shared" si="32"/>
        <v>0</v>
      </c>
      <c r="K306" s="45">
        <f t="shared" si="34"/>
        <v>0</v>
      </c>
      <c r="L306" s="45">
        <f t="shared" si="35"/>
        <v>0</v>
      </c>
    </row>
    <row r="307" spans="2:12" x14ac:dyDescent="0.25">
      <c r="B307" s="43">
        <v>4648728.75</v>
      </c>
      <c r="C307" s="37">
        <v>240</v>
      </c>
      <c r="D307" s="100">
        <v>0</v>
      </c>
      <c r="E307" s="100" t="str">
        <f t="shared" si="33"/>
        <v>0</v>
      </c>
      <c r="F307" s="33"/>
      <c r="G307" s="44">
        <f t="shared" si="29"/>
        <v>4648728.75</v>
      </c>
      <c r="H307" s="44">
        <f t="shared" si="30"/>
        <v>0</v>
      </c>
      <c r="I307" s="44">
        <f t="shared" si="31"/>
        <v>0</v>
      </c>
      <c r="J307" s="45">
        <f t="shared" si="32"/>
        <v>0</v>
      </c>
      <c r="K307" s="45">
        <f t="shared" si="34"/>
        <v>0</v>
      </c>
      <c r="L307" s="45">
        <f t="shared" si="35"/>
        <v>0</v>
      </c>
    </row>
    <row r="308" spans="2:12" x14ac:dyDescent="0.25">
      <c r="B308" s="43">
        <v>4370774.83</v>
      </c>
      <c r="C308" s="37">
        <v>240</v>
      </c>
      <c r="D308" s="100">
        <v>0</v>
      </c>
      <c r="E308" s="100" t="str">
        <f t="shared" si="33"/>
        <v>0</v>
      </c>
      <c r="F308" s="33"/>
      <c r="G308" s="44">
        <f t="shared" si="29"/>
        <v>4370774.83</v>
      </c>
      <c r="H308" s="44">
        <f t="shared" si="30"/>
        <v>0</v>
      </c>
      <c r="I308" s="44">
        <f t="shared" si="31"/>
        <v>0</v>
      </c>
      <c r="J308" s="45">
        <f t="shared" si="32"/>
        <v>0</v>
      </c>
      <c r="K308" s="45">
        <f t="shared" si="34"/>
        <v>0</v>
      </c>
      <c r="L308" s="45">
        <f t="shared" si="35"/>
        <v>0</v>
      </c>
    </row>
    <row r="309" spans="2:12" x14ac:dyDescent="0.25">
      <c r="B309" s="43">
        <v>1221423.53</v>
      </c>
      <c r="C309" s="37">
        <v>240</v>
      </c>
      <c r="D309" s="100">
        <v>0</v>
      </c>
      <c r="E309" s="100" t="str">
        <f t="shared" si="33"/>
        <v>0</v>
      </c>
      <c r="F309" s="33"/>
      <c r="G309" s="44">
        <f t="shared" si="29"/>
        <v>1221423.53</v>
      </c>
      <c r="H309" s="44">
        <f t="shared" si="30"/>
        <v>0</v>
      </c>
      <c r="I309" s="44">
        <f t="shared" si="31"/>
        <v>0</v>
      </c>
      <c r="J309" s="45">
        <f t="shared" si="32"/>
        <v>0</v>
      </c>
      <c r="K309" s="45">
        <f t="shared" si="34"/>
        <v>0</v>
      </c>
      <c r="L309" s="45">
        <f t="shared" si="35"/>
        <v>0</v>
      </c>
    </row>
    <row r="310" spans="2:12" x14ac:dyDescent="0.25">
      <c r="B310" s="43">
        <v>20138489.280000001</v>
      </c>
      <c r="C310" s="37">
        <v>240</v>
      </c>
      <c r="D310" s="100">
        <v>0</v>
      </c>
      <c r="E310" s="100" t="str">
        <f t="shared" si="33"/>
        <v>0</v>
      </c>
      <c r="F310" s="33"/>
      <c r="G310" s="44">
        <f t="shared" si="29"/>
        <v>20138489.280000001</v>
      </c>
      <c r="H310" s="44">
        <f t="shared" si="30"/>
        <v>0</v>
      </c>
      <c r="I310" s="44">
        <f t="shared" si="31"/>
        <v>0</v>
      </c>
      <c r="J310" s="45">
        <f t="shared" si="32"/>
        <v>0</v>
      </c>
      <c r="K310" s="45">
        <f t="shared" si="34"/>
        <v>0</v>
      </c>
      <c r="L310" s="45">
        <f t="shared" si="35"/>
        <v>0</v>
      </c>
    </row>
    <row r="311" spans="2:12" x14ac:dyDescent="0.25">
      <c r="B311" s="43">
        <v>6409094.1600000001</v>
      </c>
      <c r="C311" s="37">
        <v>240</v>
      </c>
      <c r="D311" s="100">
        <v>0</v>
      </c>
      <c r="E311" s="100" t="str">
        <f t="shared" si="33"/>
        <v>0</v>
      </c>
      <c r="F311" s="33"/>
      <c r="G311" s="44">
        <f t="shared" si="29"/>
        <v>6409094.1600000001</v>
      </c>
      <c r="H311" s="44">
        <f t="shared" si="30"/>
        <v>0</v>
      </c>
      <c r="I311" s="44">
        <f t="shared" si="31"/>
        <v>0</v>
      </c>
      <c r="J311" s="45">
        <f t="shared" si="32"/>
        <v>0</v>
      </c>
      <c r="K311" s="45">
        <f t="shared" si="34"/>
        <v>0</v>
      </c>
      <c r="L311" s="45">
        <f t="shared" si="35"/>
        <v>0</v>
      </c>
    </row>
    <row r="312" spans="2:12" x14ac:dyDescent="0.25">
      <c r="B312" s="43">
        <v>689806.91999999993</v>
      </c>
      <c r="C312" s="37">
        <v>240</v>
      </c>
      <c r="D312" s="100">
        <v>0</v>
      </c>
      <c r="E312" s="100" t="str">
        <f t="shared" si="33"/>
        <v>0</v>
      </c>
      <c r="F312" s="33"/>
      <c r="G312" s="44">
        <f t="shared" si="29"/>
        <v>689806.91999999993</v>
      </c>
      <c r="H312" s="44">
        <f t="shared" si="30"/>
        <v>0</v>
      </c>
      <c r="I312" s="44">
        <f t="shared" si="31"/>
        <v>0</v>
      </c>
      <c r="J312" s="45">
        <f t="shared" si="32"/>
        <v>0</v>
      </c>
      <c r="K312" s="45">
        <f t="shared" si="34"/>
        <v>0</v>
      </c>
      <c r="L312" s="45">
        <f t="shared" si="35"/>
        <v>0</v>
      </c>
    </row>
    <row r="313" spans="2:12" x14ac:dyDescent="0.25">
      <c r="B313" s="43">
        <v>3891157.69</v>
      </c>
      <c r="C313" s="37">
        <v>240</v>
      </c>
      <c r="D313" s="100">
        <v>0</v>
      </c>
      <c r="E313" s="100" t="str">
        <f t="shared" si="33"/>
        <v>0</v>
      </c>
      <c r="F313" s="33"/>
      <c r="G313" s="44">
        <f t="shared" si="29"/>
        <v>3891157.69</v>
      </c>
      <c r="H313" s="44">
        <f t="shared" si="30"/>
        <v>0</v>
      </c>
      <c r="I313" s="44">
        <f t="shared" si="31"/>
        <v>0</v>
      </c>
      <c r="J313" s="45">
        <f t="shared" si="32"/>
        <v>0</v>
      </c>
      <c r="K313" s="45">
        <f t="shared" si="34"/>
        <v>0</v>
      </c>
      <c r="L313" s="45">
        <f t="shared" si="35"/>
        <v>0</v>
      </c>
    </row>
    <row r="314" spans="2:12" x14ac:dyDescent="0.25">
      <c r="B314" s="43">
        <v>3838367.87</v>
      </c>
      <c r="C314" s="37">
        <v>240</v>
      </c>
      <c r="D314" s="100">
        <v>0</v>
      </c>
      <c r="E314" s="100" t="str">
        <f t="shared" si="33"/>
        <v>0</v>
      </c>
      <c r="F314" s="33"/>
      <c r="G314" s="44">
        <f t="shared" si="29"/>
        <v>3838367.87</v>
      </c>
      <c r="H314" s="44">
        <f t="shared" si="30"/>
        <v>0</v>
      </c>
      <c r="I314" s="44">
        <f t="shared" si="31"/>
        <v>0</v>
      </c>
      <c r="J314" s="45">
        <f t="shared" si="32"/>
        <v>0</v>
      </c>
      <c r="K314" s="45">
        <f t="shared" si="34"/>
        <v>0</v>
      </c>
      <c r="L314" s="45">
        <f t="shared" si="35"/>
        <v>0</v>
      </c>
    </row>
    <row r="315" spans="2:12" x14ac:dyDescent="0.25">
      <c r="B315" s="43">
        <v>1295597.9100000001</v>
      </c>
      <c r="C315" s="37">
        <v>240</v>
      </c>
      <c r="D315" s="100">
        <v>0</v>
      </c>
      <c r="E315" s="100" t="str">
        <f t="shared" si="33"/>
        <v>0</v>
      </c>
      <c r="F315" s="33"/>
      <c r="G315" s="44">
        <f t="shared" si="29"/>
        <v>1295597.9100000001</v>
      </c>
      <c r="H315" s="44">
        <f t="shared" si="30"/>
        <v>0</v>
      </c>
      <c r="I315" s="44">
        <f t="shared" si="31"/>
        <v>0</v>
      </c>
      <c r="J315" s="45">
        <f t="shared" si="32"/>
        <v>0</v>
      </c>
      <c r="K315" s="45">
        <f t="shared" si="34"/>
        <v>0</v>
      </c>
      <c r="L315" s="45">
        <f t="shared" si="35"/>
        <v>0</v>
      </c>
    </row>
    <row r="316" spans="2:12" x14ac:dyDescent="0.25">
      <c r="B316" s="43">
        <v>5800198.7000000002</v>
      </c>
      <c r="C316" s="37">
        <v>240</v>
      </c>
      <c r="D316" s="100">
        <v>0</v>
      </c>
      <c r="E316" s="100" t="str">
        <f t="shared" si="33"/>
        <v>0</v>
      </c>
      <c r="F316" s="33"/>
      <c r="G316" s="44">
        <f t="shared" si="29"/>
        <v>5800198.7000000002</v>
      </c>
      <c r="H316" s="44">
        <f t="shared" si="30"/>
        <v>0</v>
      </c>
      <c r="I316" s="44">
        <f t="shared" si="31"/>
        <v>0</v>
      </c>
      <c r="J316" s="45">
        <f t="shared" si="32"/>
        <v>0</v>
      </c>
      <c r="K316" s="45">
        <f t="shared" si="34"/>
        <v>0</v>
      </c>
      <c r="L316" s="45">
        <f t="shared" si="35"/>
        <v>0</v>
      </c>
    </row>
    <row r="317" spans="2:12" x14ac:dyDescent="0.25">
      <c r="B317" s="43">
        <v>40063.06</v>
      </c>
      <c r="C317" s="37">
        <v>240</v>
      </c>
      <c r="D317" s="100">
        <v>0</v>
      </c>
      <c r="E317" s="100" t="str">
        <f t="shared" si="33"/>
        <v>0</v>
      </c>
      <c r="F317" s="33"/>
      <c r="G317" s="44">
        <f t="shared" si="29"/>
        <v>40063.06</v>
      </c>
      <c r="H317" s="44">
        <f t="shared" si="30"/>
        <v>0</v>
      </c>
      <c r="I317" s="44">
        <f t="shared" si="31"/>
        <v>0</v>
      </c>
      <c r="J317" s="45">
        <f t="shared" si="32"/>
        <v>0</v>
      </c>
      <c r="K317" s="45">
        <f t="shared" si="34"/>
        <v>0</v>
      </c>
      <c r="L317" s="45">
        <f t="shared" si="35"/>
        <v>0</v>
      </c>
    </row>
    <row r="318" spans="2:12" x14ac:dyDescent="0.25">
      <c r="B318" s="43">
        <v>2646596.5999999996</v>
      </c>
      <c r="C318" s="37">
        <v>240</v>
      </c>
      <c r="D318" s="100">
        <v>0</v>
      </c>
      <c r="E318" s="100" t="str">
        <f t="shared" si="33"/>
        <v>0</v>
      </c>
      <c r="F318" s="33"/>
      <c r="G318" s="44">
        <f t="shared" si="29"/>
        <v>2646596.5999999996</v>
      </c>
      <c r="H318" s="44">
        <f t="shared" si="30"/>
        <v>0</v>
      </c>
      <c r="I318" s="44">
        <f t="shared" si="31"/>
        <v>0</v>
      </c>
      <c r="J318" s="45">
        <f t="shared" si="32"/>
        <v>0</v>
      </c>
      <c r="K318" s="45">
        <f t="shared" si="34"/>
        <v>0</v>
      </c>
      <c r="L318" s="45">
        <f t="shared" si="35"/>
        <v>0</v>
      </c>
    </row>
    <row r="319" spans="2:12" x14ac:dyDescent="0.25">
      <c r="B319" s="43">
        <v>-216356.75999999998</v>
      </c>
      <c r="C319" s="37">
        <v>240</v>
      </c>
      <c r="D319" s="100">
        <v>0</v>
      </c>
      <c r="E319" s="100" t="str">
        <f t="shared" si="33"/>
        <v>0</v>
      </c>
      <c r="F319" s="33"/>
      <c r="G319" s="44">
        <f t="shared" si="29"/>
        <v>-216356.75999999998</v>
      </c>
      <c r="H319" s="44">
        <f t="shared" si="30"/>
        <v>0</v>
      </c>
      <c r="I319" s="44">
        <f t="shared" si="31"/>
        <v>0</v>
      </c>
      <c r="J319" s="45">
        <f t="shared" si="32"/>
        <v>0</v>
      </c>
      <c r="K319" s="45">
        <f t="shared" si="34"/>
        <v>0</v>
      </c>
      <c r="L319" s="45">
        <f t="shared" si="35"/>
        <v>0</v>
      </c>
    </row>
    <row r="320" spans="2:12" x14ac:dyDescent="0.25">
      <c r="B320" s="43">
        <v>3322637.6100000003</v>
      </c>
      <c r="C320" s="37">
        <v>240</v>
      </c>
      <c r="D320" s="100">
        <v>0</v>
      </c>
      <c r="E320" s="100" t="str">
        <f t="shared" si="33"/>
        <v>0</v>
      </c>
      <c r="F320" s="33"/>
      <c r="G320" s="44">
        <f t="shared" si="29"/>
        <v>3322637.6100000003</v>
      </c>
      <c r="H320" s="44">
        <f t="shared" si="30"/>
        <v>0</v>
      </c>
      <c r="I320" s="44">
        <f t="shared" si="31"/>
        <v>0</v>
      </c>
      <c r="J320" s="45">
        <f t="shared" si="32"/>
        <v>0</v>
      </c>
      <c r="K320" s="45">
        <f t="shared" si="34"/>
        <v>0</v>
      </c>
      <c r="L320" s="45">
        <f t="shared" si="35"/>
        <v>0</v>
      </c>
    </row>
    <row r="321" spans="2:12" x14ac:dyDescent="0.25">
      <c r="B321" s="43">
        <v>4428013.62</v>
      </c>
      <c r="C321" s="37">
        <v>240</v>
      </c>
      <c r="D321" s="100">
        <v>0</v>
      </c>
      <c r="E321" s="100" t="str">
        <f t="shared" si="33"/>
        <v>0</v>
      </c>
      <c r="F321" s="33"/>
      <c r="G321" s="44">
        <f t="shared" si="29"/>
        <v>4428013.62</v>
      </c>
      <c r="H321" s="44">
        <f t="shared" si="30"/>
        <v>0</v>
      </c>
      <c r="I321" s="44">
        <f t="shared" si="31"/>
        <v>0</v>
      </c>
      <c r="J321" s="45">
        <f t="shared" si="32"/>
        <v>0</v>
      </c>
      <c r="K321" s="45">
        <f t="shared" si="34"/>
        <v>0</v>
      </c>
      <c r="L321" s="45">
        <f t="shared" si="35"/>
        <v>0</v>
      </c>
    </row>
    <row r="322" spans="2:12" x14ac:dyDescent="0.25">
      <c r="B322" s="43">
        <v>3187795.93</v>
      </c>
      <c r="C322" s="37">
        <v>240</v>
      </c>
      <c r="D322" s="100">
        <v>0</v>
      </c>
      <c r="E322" s="100" t="str">
        <f t="shared" si="33"/>
        <v>0</v>
      </c>
      <c r="F322" s="33"/>
      <c r="G322" s="44">
        <f t="shared" si="29"/>
        <v>3187795.93</v>
      </c>
      <c r="H322" s="44">
        <f t="shared" si="30"/>
        <v>0</v>
      </c>
      <c r="I322" s="44">
        <f t="shared" si="31"/>
        <v>0</v>
      </c>
      <c r="J322" s="45">
        <f t="shared" si="32"/>
        <v>0</v>
      </c>
      <c r="K322" s="45">
        <f t="shared" si="34"/>
        <v>0</v>
      </c>
      <c r="L322" s="45">
        <f t="shared" si="35"/>
        <v>0</v>
      </c>
    </row>
    <row r="323" spans="2:12" x14ac:dyDescent="0.25">
      <c r="B323" s="43">
        <v>12708007.51</v>
      </c>
      <c r="C323" s="37">
        <v>240</v>
      </c>
      <c r="D323" s="100">
        <v>0</v>
      </c>
      <c r="E323" s="100" t="str">
        <f t="shared" si="33"/>
        <v>0</v>
      </c>
      <c r="F323" s="33"/>
      <c r="G323" s="44">
        <f t="shared" si="29"/>
        <v>12708007.51</v>
      </c>
      <c r="H323" s="44">
        <f t="shared" si="30"/>
        <v>0</v>
      </c>
      <c r="I323" s="44">
        <f t="shared" si="31"/>
        <v>0</v>
      </c>
      <c r="J323" s="45">
        <f t="shared" si="32"/>
        <v>0</v>
      </c>
      <c r="K323" s="45">
        <f t="shared" si="34"/>
        <v>0</v>
      </c>
      <c r="L323" s="45">
        <f t="shared" si="35"/>
        <v>0</v>
      </c>
    </row>
    <row r="324" spans="2:12" x14ac:dyDescent="0.25">
      <c r="B324" s="43">
        <v>731757.95</v>
      </c>
      <c r="C324" s="37">
        <v>240</v>
      </c>
      <c r="D324" s="100">
        <v>0</v>
      </c>
      <c r="E324" s="100" t="str">
        <f t="shared" si="33"/>
        <v>0</v>
      </c>
      <c r="F324" s="33"/>
      <c r="G324" s="44">
        <f t="shared" si="29"/>
        <v>731757.95</v>
      </c>
      <c r="H324" s="44">
        <f t="shared" si="30"/>
        <v>0</v>
      </c>
      <c r="I324" s="44">
        <f t="shared" si="31"/>
        <v>0</v>
      </c>
      <c r="J324" s="45">
        <f t="shared" si="32"/>
        <v>0</v>
      </c>
      <c r="K324" s="45">
        <f t="shared" si="34"/>
        <v>0</v>
      </c>
      <c r="L324" s="45">
        <f t="shared" si="35"/>
        <v>0</v>
      </c>
    </row>
    <row r="325" spans="2:12" x14ac:dyDescent="0.25">
      <c r="B325" s="43">
        <v>5000771.3899999997</v>
      </c>
      <c r="C325" s="37">
        <v>240</v>
      </c>
      <c r="D325" s="100">
        <v>0</v>
      </c>
      <c r="E325" s="100" t="str">
        <f t="shared" si="33"/>
        <v>0</v>
      </c>
      <c r="F325" s="33"/>
      <c r="G325" s="44">
        <f t="shared" si="29"/>
        <v>5000771.3899999997</v>
      </c>
      <c r="H325" s="44">
        <f t="shared" si="30"/>
        <v>0</v>
      </c>
      <c r="I325" s="44">
        <f t="shared" si="31"/>
        <v>0</v>
      </c>
      <c r="J325" s="45">
        <f t="shared" si="32"/>
        <v>0</v>
      </c>
      <c r="K325" s="45">
        <f t="shared" si="34"/>
        <v>0</v>
      </c>
      <c r="L325" s="45">
        <f t="shared" si="35"/>
        <v>0</v>
      </c>
    </row>
    <row r="326" spans="2:12" x14ac:dyDescent="0.25">
      <c r="B326" s="43">
        <v>-115648.22</v>
      </c>
      <c r="C326" s="37">
        <v>240</v>
      </c>
      <c r="D326" s="100">
        <v>0</v>
      </c>
      <c r="E326" s="100" t="str">
        <f t="shared" si="33"/>
        <v>0</v>
      </c>
      <c r="F326" s="33"/>
      <c r="G326" s="44">
        <f t="shared" si="29"/>
        <v>-115648.22</v>
      </c>
      <c r="H326" s="44">
        <f t="shared" si="30"/>
        <v>0</v>
      </c>
      <c r="I326" s="44">
        <f t="shared" si="31"/>
        <v>0</v>
      </c>
      <c r="J326" s="45">
        <f t="shared" si="32"/>
        <v>0</v>
      </c>
      <c r="K326" s="45">
        <f t="shared" si="34"/>
        <v>0</v>
      </c>
      <c r="L326" s="45">
        <f t="shared" si="35"/>
        <v>0</v>
      </c>
    </row>
    <row r="327" spans="2:12" x14ac:dyDescent="0.25">
      <c r="B327" s="43">
        <v>9630910.9000000004</v>
      </c>
      <c r="C327" s="37">
        <v>240</v>
      </c>
      <c r="D327" s="100">
        <v>0</v>
      </c>
      <c r="E327" s="100" t="str">
        <f t="shared" si="33"/>
        <v>0</v>
      </c>
      <c r="F327" s="33"/>
      <c r="G327" s="44">
        <f t="shared" si="29"/>
        <v>9630910.9000000004</v>
      </c>
      <c r="H327" s="44">
        <f t="shared" si="30"/>
        <v>0</v>
      </c>
      <c r="I327" s="44">
        <f t="shared" si="31"/>
        <v>0</v>
      </c>
      <c r="J327" s="45">
        <f t="shared" si="32"/>
        <v>0</v>
      </c>
      <c r="K327" s="45">
        <f t="shared" si="34"/>
        <v>0</v>
      </c>
      <c r="L327" s="45">
        <f t="shared" si="35"/>
        <v>0</v>
      </c>
    </row>
    <row r="328" spans="2:12" x14ac:dyDescent="0.25">
      <c r="B328" s="43">
        <v>7584509.370000001</v>
      </c>
      <c r="C328" s="37">
        <v>240</v>
      </c>
      <c r="D328" s="100">
        <v>0</v>
      </c>
      <c r="E328" s="100" t="str">
        <f t="shared" si="33"/>
        <v>0</v>
      </c>
      <c r="F328" s="33"/>
      <c r="G328" s="44">
        <f t="shared" ref="G328:G391" si="36">IF(D328=0,IF(C328&gt;=BulkLineLimit,B328,0),0)</f>
        <v>7584509.370000001</v>
      </c>
      <c r="H328" s="44">
        <f t="shared" ref="H328:H391" si="37">IF(D328=0,IF(AND(C328&lt;BulkLineLimit,C328&gt;=RegionalLineLimit),B328,0),0)</f>
        <v>0</v>
      </c>
      <c r="I328" s="44">
        <f t="shared" ref="I328:I391" si="38">IF(D328=0,IF(C328&lt;RegionalLineLimit,B328,0),0)+IF(AND(D328&lt;&gt;0,E328="POD"),(1-CustomerContributions)*B328,0)</f>
        <v>0</v>
      </c>
      <c r="J328" s="45">
        <f t="shared" ref="J328:J391" si="39">IF(AND(D328&lt;&gt;0,E328="POD"),CustomerContributions*B328,0)</f>
        <v>0</v>
      </c>
      <c r="K328" s="45">
        <f t="shared" si="34"/>
        <v>0</v>
      </c>
      <c r="L328" s="45">
        <f t="shared" si="35"/>
        <v>0</v>
      </c>
    </row>
    <row r="329" spans="2:12" x14ac:dyDescent="0.25">
      <c r="B329" s="43">
        <v>11575107.689999998</v>
      </c>
      <c r="C329" s="37">
        <v>240</v>
      </c>
      <c r="D329" s="100">
        <v>0</v>
      </c>
      <c r="E329" s="100" t="str">
        <f t="shared" ref="E329:E392" si="40">RIGHT(D329,3)</f>
        <v>0</v>
      </c>
      <c r="F329" s="33"/>
      <c r="G329" s="44">
        <f t="shared" si="36"/>
        <v>11575107.689999998</v>
      </c>
      <c r="H329" s="44">
        <f t="shared" si="37"/>
        <v>0</v>
      </c>
      <c r="I329" s="44">
        <f t="shared" si="38"/>
        <v>0</v>
      </c>
      <c r="J329" s="45">
        <f t="shared" si="39"/>
        <v>0</v>
      </c>
      <c r="K329" s="45">
        <f t="shared" ref="K329:K392" si="41">IF(AND(D329&lt;&gt;0,E329="Gen"),B329,0)</f>
        <v>0</v>
      </c>
      <c r="L329" s="45">
        <f t="shared" ref="L329:L392" si="42">B329-SUM(G329:K329)</f>
        <v>0</v>
      </c>
    </row>
    <row r="330" spans="2:12" x14ac:dyDescent="0.25">
      <c r="B330" s="43">
        <v>5212.91</v>
      </c>
      <c r="C330" s="37">
        <v>240</v>
      </c>
      <c r="D330" s="100">
        <v>0</v>
      </c>
      <c r="E330" s="100" t="str">
        <f t="shared" si="40"/>
        <v>0</v>
      </c>
      <c r="F330" s="33"/>
      <c r="G330" s="44">
        <f t="shared" si="36"/>
        <v>5212.91</v>
      </c>
      <c r="H330" s="44">
        <f t="shared" si="37"/>
        <v>0</v>
      </c>
      <c r="I330" s="44">
        <f t="shared" si="38"/>
        <v>0</v>
      </c>
      <c r="J330" s="45">
        <f t="shared" si="39"/>
        <v>0</v>
      </c>
      <c r="K330" s="45">
        <f t="shared" si="41"/>
        <v>0</v>
      </c>
      <c r="L330" s="45">
        <f t="shared" si="42"/>
        <v>0</v>
      </c>
    </row>
    <row r="331" spans="2:12" x14ac:dyDescent="0.25">
      <c r="B331" s="43">
        <v>1600418.9100000001</v>
      </c>
      <c r="C331" s="37">
        <v>240</v>
      </c>
      <c r="D331" s="100">
        <v>0</v>
      </c>
      <c r="E331" s="100" t="str">
        <f t="shared" si="40"/>
        <v>0</v>
      </c>
      <c r="F331" s="33"/>
      <c r="G331" s="44">
        <f t="shared" si="36"/>
        <v>1600418.9100000001</v>
      </c>
      <c r="H331" s="44">
        <f t="shared" si="37"/>
        <v>0</v>
      </c>
      <c r="I331" s="44">
        <f t="shared" si="38"/>
        <v>0</v>
      </c>
      <c r="J331" s="45">
        <f t="shared" si="39"/>
        <v>0</v>
      </c>
      <c r="K331" s="45">
        <f t="shared" si="41"/>
        <v>0</v>
      </c>
      <c r="L331" s="45">
        <f t="shared" si="42"/>
        <v>0</v>
      </c>
    </row>
    <row r="332" spans="2:12" x14ac:dyDescent="0.25">
      <c r="B332" s="43">
        <v>7699735.7599999998</v>
      </c>
      <c r="C332" s="37">
        <v>240</v>
      </c>
      <c r="D332" s="100">
        <v>0</v>
      </c>
      <c r="E332" s="100" t="str">
        <f t="shared" si="40"/>
        <v>0</v>
      </c>
      <c r="F332" s="33"/>
      <c r="G332" s="44">
        <f t="shared" si="36"/>
        <v>7699735.7599999998</v>
      </c>
      <c r="H332" s="44">
        <f t="shared" si="37"/>
        <v>0</v>
      </c>
      <c r="I332" s="44">
        <f t="shared" si="38"/>
        <v>0</v>
      </c>
      <c r="J332" s="45">
        <f t="shared" si="39"/>
        <v>0</v>
      </c>
      <c r="K332" s="45">
        <f t="shared" si="41"/>
        <v>0</v>
      </c>
      <c r="L332" s="45">
        <f t="shared" si="42"/>
        <v>0</v>
      </c>
    </row>
    <row r="333" spans="2:12" x14ac:dyDescent="0.25">
      <c r="B333" s="43">
        <v>1042320.88</v>
      </c>
      <c r="C333" s="37">
        <v>240</v>
      </c>
      <c r="D333" s="100">
        <v>0</v>
      </c>
      <c r="E333" s="100" t="str">
        <f t="shared" si="40"/>
        <v>0</v>
      </c>
      <c r="F333" s="33"/>
      <c r="G333" s="44">
        <f t="shared" si="36"/>
        <v>1042320.88</v>
      </c>
      <c r="H333" s="44">
        <f t="shared" si="37"/>
        <v>0</v>
      </c>
      <c r="I333" s="44">
        <f t="shared" si="38"/>
        <v>0</v>
      </c>
      <c r="J333" s="45">
        <f t="shared" si="39"/>
        <v>0</v>
      </c>
      <c r="K333" s="45">
        <f t="shared" si="41"/>
        <v>0</v>
      </c>
      <c r="L333" s="45">
        <f t="shared" si="42"/>
        <v>0</v>
      </c>
    </row>
    <row r="334" spans="2:12" x14ac:dyDescent="0.25">
      <c r="B334" s="43">
        <v>3065713.6900000004</v>
      </c>
      <c r="C334" s="37">
        <v>240</v>
      </c>
      <c r="D334" s="100">
        <v>0</v>
      </c>
      <c r="E334" s="100" t="str">
        <f t="shared" si="40"/>
        <v>0</v>
      </c>
      <c r="F334" s="33"/>
      <c r="G334" s="44">
        <f t="shared" si="36"/>
        <v>3065713.6900000004</v>
      </c>
      <c r="H334" s="44">
        <f t="shared" si="37"/>
        <v>0</v>
      </c>
      <c r="I334" s="44">
        <f t="shared" si="38"/>
        <v>0</v>
      </c>
      <c r="J334" s="45">
        <f t="shared" si="39"/>
        <v>0</v>
      </c>
      <c r="K334" s="45">
        <f t="shared" si="41"/>
        <v>0</v>
      </c>
      <c r="L334" s="45">
        <f t="shared" si="42"/>
        <v>0</v>
      </c>
    </row>
    <row r="335" spans="2:12" x14ac:dyDescent="0.25">
      <c r="B335" s="43">
        <v>3610978.8</v>
      </c>
      <c r="C335" s="37">
        <v>240</v>
      </c>
      <c r="D335" s="100">
        <v>0</v>
      </c>
      <c r="E335" s="100" t="str">
        <f t="shared" si="40"/>
        <v>0</v>
      </c>
      <c r="F335" s="33"/>
      <c r="G335" s="44">
        <f t="shared" si="36"/>
        <v>3610978.8</v>
      </c>
      <c r="H335" s="44">
        <f t="shared" si="37"/>
        <v>0</v>
      </c>
      <c r="I335" s="44">
        <f t="shared" si="38"/>
        <v>0</v>
      </c>
      <c r="J335" s="45">
        <f t="shared" si="39"/>
        <v>0</v>
      </c>
      <c r="K335" s="45">
        <f t="shared" si="41"/>
        <v>0</v>
      </c>
      <c r="L335" s="45">
        <f t="shared" si="42"/>
        <v>0</v>
      </c>
    </row>
    <row r="336" spans="2:12" x14ac:dyDescent="0.25">
      <c r="B336" s="43">
        <v>2279613.4000000004</v>
      </c>
      <c r="C336" s="37">
        <v>240</v>
      </c>
      <c r="D336" s="100">
        <v>0</v>
      </c>
      <c r="E336" s="100" t="str">
        <f t="shared" si="40"/>
        <v>0</v>
      </c>
      <c r="F336" s="33"/>
      <c r="G336" s="44">
        <f t="shared" si="36"/>
        <v>2279613.4000000004</v>
      </c>
      <c r="H336" s="44">
        <f t="shared" si="37"/>
        <v>0</v>
      </c>
      <c r="I336" s="44">
        <f t="shared" si="38"/>
        <v>0</v>
      </c>
      <c r="J336" s="45">
        <f t="shared" si="39"/>
        <v>0</v>
      </c>
      <c r="K336" s="45">
        <f t="shared" si="41"/>
        <v>0</v>
      </c>
      <c r="L336" s="45">
        <f t="shared" si="42"/>
        <v>0</v>
      </c>
    </row>
    <row r="337" spans="2:12" x14ac:dyDescent="0.25">
      <c r="B337" s="43">
        <v>3236296.3200000003</v>
      </c>
      <c r="C337" s="37">
        <v>240</v>
      </c>
      <c r="D337" s="100">
        <v>0</v>
      </c>
      <c r="E337" s="100" t="str">
        <f t="shared" si="40"/>
        <v>0</v>
      </c>
      <c r="F337" s="33"/>
      <c r="G337" s="44">
        <f t="shared" si="36"/>
        <v>3236296.3200000003</v>
      </c>
      <c r="H337" s="44">
        <f t="shared" si="37"/>
        <v>0</v>
      </c>
      <c r="I337" s="44">
        <f t="shared" si="38"/>
        <v>0</v>
      </c>
      <c r="J337" s="45">
        <f t="shared" si="39"/>
        <v>0</v>
      </c>
      <c r="K337" s="45">
        <f t="shared" si="41"/>
        <v>0</v>
      </c>
      <c r="L337" s="45">
        <f t="shared" si="42"/>
        <v>0</v>
      </c>
    </row>
    <row r="338" spans="2:12" x14ac:dyDescent="0.25">
      <c r="B338" s="43">
        <v>841800.35000000009</v>
      </c>
      <c r="C338" s="37">
        <v>240</v>
      </c>
      <c r="D338" s="100">
        <v>0</v>
      </c>
      <c r="E338" s="100" t="str">
        <f t="shared" si="40"/>
        <v>0</v>
      </c>
      <c r="F338" s="33"/>
      <c r="G338" s="44">
        <f t="shared" si="36"/>
        <v>841800.35000000009</v>
      </c>
      <c r="H338" s="44">
        <f t="shared" si="37"/>
        <v>0</v>
      </c>
      <c r="I338" s="44">
        <f t="shared" si="38"/>
        <v>0</v>
      </c>
      <c r="J338" s="45">
        <f t="shared" si="39"/>
        <v>0</v>
      </c>
      <c r="K338" s="45">
        <f t="shared" si="41"/>
        <v>0</v>
      </c>
      <c r="L338" s="45">
        <f t="shared" si="42"/>
        <v>0</v>
      </c>
    </row>
    <row r="339" spans="2:12" x14ac:dyDescent="0.25">
      <c r="B339" s="43">
        <v>1466769.52</v>
      </c>
      <c r="C339" s="37">
        <v>240</v>
      </c>
      <c r="D339" s="100">
        <v>0</v>
      </c>
      <c r="E339" s="100" t="str">
        <f t="shared" si="40"/>
        <v>0</v>
      </c>
      <c r="F339" s="33"/>
      <c r="G339" s="44">
        <f t="shared" si="36"/>
        <v>1466769.52</v>
      </c>
      <c r="H339" s="44">
        <f t="shared" si="37"/>
        <v>0</v>
      </c>
      <c r="I339" s="44">
        <f t="shared" si="38"/>
        <v>0</v>
      </c>
      <c r="J339" s="45">
        <f t="shared" si="39"/>
        <v>0</v>
      </c>
      <c r="K339" s="45">
        <f t="shared" si="41"/>
        <v>0</v>
      </c>
      <c r="L339" s="45">
        <f t="shared" si="42"/>
        <v>0</v>
      </c>
    </row>
    <row r="340" spans="2:12" x14ac:dyDescent="0.25">
      <c r="B340" s="43">
        <v>1127866.08</v>
      </c>
      <c r="C340" s="37">
        <v>240</v>
      </c>
      <c r="D340" s="100">
        <v>0</v>
      </c>
      <c r="E340" s="100" t="str">
        <f t="shared" si="40"/>
        <v>0</v>
      </c>
      <c r="F340" s="33"/>
      <c r="G340" s="44">
        <f t="shared" si="36"/>
        <v>1127866.08</v>
      </c>
      <c r="H340" s="44">
        <f t="shared" si="37"/>
        <v>0</v>
      </c>
      <c r="I340" s="44">
        <f t="shared" si="38"/>
        <v>0</v>
      </c>
      <c r="J340" s="45">
        <f t="shared" si="39"/>
        <v>0</v>
      </c>
      <c r="K340" s="45">
        <f t="shared" si="41"/>
        <v>0</v>
      </c>
      <c r="L340" s="45">
        <f t="shared" si="42"/>
        <v>0</v>
      </c>
    </row>
    <row r="341" spans="2:12" x14ac:dyDescent="0.25">
      <c r="B341" s="43">
        <v>1856943.3399999999</v>
      </c>
      <c r="C341" s="37">
        <v>240</v>
      </c>
      <c r="D341" s="100">
        <v>0</v>
      </c>
      <c r="E341" s="100" t="str">
        <f t="shared" si="40"/>
        <v>0</v>
      </c>
      <c r="F341" s="33"/>
      <c r="G341" s="44">
        <f t="shared" si="36"/>
        <v>1856943.3399999999</v>
      </c>
      <c r="H341" s="44">
        <f t="shared" si="37"/>
        <v>0</v>
      </c>
      <c r="I341" s="44">
        <f t="shared" si="38"/>
        <v>0</v>
      </c>
      <c r="J341" s="45">
        <f t="shared" si="39"/>
        <v>0</v>
      </c>
      <c r="K341" s="45">
        <f t="shared" si="41"/>
        <v>0</v>
      </c>
      <c r="L341" s="45">
        <f t="shared" si="42"/>
        <v>0</v>
      </c>
    </row>
    <row r="342" spans="2:12" x14ac:dyDescent="0.25">
      <c r="B342" s="43">
        <v>35795631.299999997</v>
      </c>
      <c r="C342" s="37">
        <v>240</v>
      </c>
      <c r="D342" s="100">
        <v>0</v>
      </c>
      <c r="E342" s="100" t="str">
        <f t="shared" si="40"/>
        <v>0</v>
      </c>
      <c r="F342" s="33"/>
      <c r="G342" s="44">
        <f t="shared" si="36"/>
        <v>35795631.299999997</v>
      </c>
      <c r="H342" s="44">
        <f t="shared" si="37"/>
        <v>0</v>
      </c>
      <c r="I342" s="44">
        <f t="shared" si="38"/>
        <v>0</v>
      </c>
      <c r="J342" s="45">
        <f t="shared" si="39"/>
        <v>0</v>
      </c>
      <c r="K342" s="45">
        <f t="shared" si="41"/>
        <v>0</v>
      </c>
      <c r="L342" s="45">
        <f t="shared" si="42"/>
        <v>0</v>
      </c>
    </row>
    <row r="343" spans="2:12" x14ac:dyDescent="0.25">
      <c r="B343" s="43">
        <v>190147.83000000002</v>
      </c>
      <c r="C343" s="37">
        <v>240</v>
      </c>
      <c r="D343" s="100">
        <v>0</v>
      </c>
      <c r="E343" s="100" t="str">
        <f t="shared" si="40"/>
        <v>0</v>
      </c>
      <c r="F343" s="33"/>
      <c r="G343" s="44">
        <f t="shared" si="36"/>
        <v>190147.83000000002</v>
      </c>
      <c r="H343" s="44">
        <f t="shared" si="37"/>
        <v>0</v>
      </c>
      <c r="I343" s="44">
        <f t="shared" si="38"/>
        <v>0</v>
      </c>
      <c r="J343" s="45">
        <f t="shared" si="39"/>
        <v>0</v>
      </c>
      <c r="K343" s="45">
        <f t="shared" si="41"/>
        <v>0</v>
      </c>
      <c r="L343" s="45">
        <f t="shared" si="42"/>
        <v>0</v>
      </c>
    </row>
    <row r="344" spans="2:12" x14ac:dyDescent="0.25">
      <c r="B344" s="43">
        <v>5950982.9899999993</v>
      </c>
      <c r="C344" s="37">
        <v>240</v>
      </c>
      <c r="D344" s="100">
        <v>0</v>
      </c>
      <c r="E344" s="100" t="str">
        <f t="shared" si="40"/>
        <v>0</v>
      </c>
      <c r="F344" s="33"/>
      <c r="G344" s="44">
        <f t="shared" si="36"/>
        <v>5950982.9899999993</v>
      </c>
      <c r="H344" s="44">
        <f t="shared" si="37"/>
        <v>0</v>
      </c>
      <c r="I344" s="44">
        <f t="shared" si="38"/>
        <v>0</v>
      </c>
      <c r="J344" s="45">
        <f t="shared" si="39"/>
        <v>0</v>
      </c>
      <c r="K344" s="45">
        <f t="shared" si="41"/>
        <v>0</v>
      </c>
      <c r="L344" s="45">
        <f t="shared" si="42"/>
        <v>0</v>
      </c>
    </row>
    <row r="345" spans="2:12" x14ac:dyDescent="0.25">
      <c r="B345" s="43">
        <v>5468435.1200000001</v>
      </c>
      <c r="C345" s="37">
        <v>240</v>
      </c>
      <c r="D345" s="100">
        <v>0</v>
      </c>
      <c r="E345" s="100" t="str">
        <f t="shared" si="40"/>
        <v>0</v>
      </c>
      <c r="F345" s="33"/>
      <c r="G345" s="44">
        <f t="shared" si="36"/>
        <v>5468435.1200000001</v>
      </c>
      <c r="H345" s="44">
        <f t="shared" si="37"/>
        <v>0</v>
      </c>
      <c r="I345" s="44">
        <f t="shared" si="38"/>
        <v>0</v>
      </c>
      <c r="J345" s="45">
        <f t="shared" si="39"/>
        <v>0</v>
      </c>
      <c r="K345" s="45">
        <f t="shared" si="41"/>
        <v>0</v>
      </c>
      <c r="L345" s="45">
        <f t="shared" si="42"/>
        <v>0</v>
      </c>
    </row>
    <row r="346" spans="2:12" x14ac:dyDescent="0.25">
      <c r="B346" s="43">
        <v>7257216.9299999997</v>
      </c>
      <c r="C346" s="37">
        <v>240</v>
      </c>
      <c r="D346" s="100">
        <v>0</v>
      </c>
      <c r="E346" s="100" t="str">
        <f t="shared" si="40"/>
        <v>0</v>
      </c>
      <c r="F346" s="33"/>
      <c r="G346" s="44">
        <f t="shared" si="36"/>
        <v>7257216.9299999997</v>
      </c>
      <c r="H346" s="44">
        <f t="shared" si="37"/>
        <v>0</v>
      </c>
      <c r="I346" s="44">
        <f t="shared" si="38"/>
        <v>0</v>
      </c>
      <c r="J346" s="45">
        <f t="shared" si="39"/>
        <v>0</v>
      </c>
      <c r="K346" s="45">
        <f t="shared" si="41"/>
        <v>0</v>
      </c>
      <c r="L346" s="45">
        <f t="shared" si="42"/>
        <v>0</v>
      </c>
    </row>
    <row r="347" spans="2:12" x14ac:dyDescent="0.25">
      <c r="B347" s="43">
        <v>3220.85</v>
      </c>
      <c r="C347" s="37">
        <v>240</v>
      </c>
      <c r="D347" s="100">
        <v>0</v>
      </c>
      <c r="E347" s="100" t="str">
        <f t="shared" si="40"/>
        <v>0</v>
      </c>
      <c r="F347" s="33"/>
      <c r="G347" s="44">
        <f t="shared" si="36"/>
        <v>3220.85</v>
      </c>
      <c r="H347" s="44">
        <f t="shared" si="37"/>
        <v>0</v>
      </c>
      <c r="I347" s="44">
        <f t="shared" si="38"/>
        <v>0</v>
      </c>
      <c r="J347" s="45">
        <f t="shared" si="39"/>
        <v>0</v>
      </c>
      <c r="K347" s="45">
        <f t="shared" si="41"/>
        <v>0</v>
      </c>
      <c r="L347" s="45">
        <f t="shared" si="42"/>
        <v>0</v>
      </c>
    </row>
    <row r="348" spans="2:12" x14ac:dyDescent="0.25">
      <c r="B348" s="43">
        <v>3505.23</v>
      </c>
      <c r="C348" s="37">
        <v>240</v>
      </c>
      <c r="D348" s="100">
        <v>0</v>
      </c>
      <c r="E348" s="100" t="str">
        <f t="shared" si="40"/>
        <v>0</v>
      </c>
      <c r="F348" s="33"/>
      <c r="G348" s="44">
        <f t="shared" si="36"/>
        <v>3505.23</v>
      </c>
      <c r="H348" s="44">
        <f t="shared" si="37"/>
        <v>0</v>
      </c>
      <c r="I348" s="44">
        <f t="shared" si="38"/>
        <v>0</v>
      </c>
      <c r="J348" s="45">
        <f t="shared" si="39"/>
        <v>0</v>
      </c>
      <c r="K348" s="45">
        <f t="shared" si="41"/>
        <v>0</v>
      </c>
      <c r="L348" s="45">
        <f t="shared" si="42"/>
        <v>0</v>
      </c>
    </row>
    <row r="349" spans="2:12" x14ac:dyDescent="0.25">
      <c r="B349" s="43">
        <v>114240986.78</v>
      </c>
      <c r="C349" s="37">
        <v>240</v>
      </c>
      <c r="D349" s="100">
        <v>0</v>
      </c>
      <c r="E349" s="100" t="str">
        <f t="shared" si="40"/>
        <v>0</v>
      </c>
      <c r="F349" s="33"/>
      <c r="G349" s="44">
        <f t="shared" si="36"/>
        <v>114240986.78</v>
      </c>
      <c r="H349" s="44">
        <f t="shared" si="37"/>
        <v>0</v>
      </c>
      <c r="I349" s="44">
        <f t="shared" si="38"/>
        <v>0</v>
      </c>
      <c r="J349" s="45">
        <f t="shared" si="39"/>
        <v>0</v>
      </c>
      <c r="K349" s="45">
        <f t="shared" si="41"/>
        <v>0</v>
      </c>
      <c r="L349" s="45">
        <f t="shared" si="42"/>
        <v>0</v>
      </c>
    </row>
    <row r="350" spans="2:12" x14ac:dyDescent="0.25">
      <c r="B350" s="43">
        <v>34422434.189999998</v>
      </c>
      <c r="C350" s="37">
        <v>240</v>
      </c>
      <c r="D350" s="100">
        <v>0</v>
      </c>
      <c r="E350" s="100" t="str">
        <f t="shared" si="40"/>
        <v>0</v>
      </c>
      <c r="F350" s="33"/>
      <c r="G350" s="44">
        <f t="shared" si="36"/>
        <v>34422434.189999998</v>
      </c>
      <c r="H350" s="44">
        <f t="shared" si="37"/>
        <v>0</v>
      </c>
      <c r="I350" s="44">
        <f t="shared" si="38"/>
        <v>0</v>
      </c>
      <c r="J350" s="45">
        <f t="shared" si="39"/>
        <v>0</v>
      </c>
      <c r="K350" s="45">
        <f t="shared" si="41"/>
        <v>0</v>
      </c>
      <c r="L350" s="45">
        <f t="shared" si="42"/>
        <v>0</v>
      </c>
    </row>
    <row r="351" spans="2:12" x14ac:dyDescent="0.25">
      <c r="B351" s="43">
        <v>47118014.710000001</v>
      </c>
      <c r="C351" s="37">
        <v>240</v>
      </c>
      <c r="D351" s="100">
        <v>0</v>
      </c>
      <c r="E351" s="100" t="str">
        <f t="shared" si="40"/>
        <v>0</v>
      </c>
      <c r="F351" s="33"/>
      <c r="G351" s="44">
        <f t="shared" si="36"/>
        <v>47118014.710000001</v>
      </c>
      <c r="H351" s="44">
        <f t="shared" si="37"/>
        <v>0</v>
      </c>
      <c r="I351" s="44">
        <f t="shared" si="38"/>
        <v>0</v>
      </c>
      <c r="J351" s="45">
        <f t="shared" si="39"/>
        <v>0</v>
      </c>
      <c r="K351" s="45">
        <f t="shared" si="41"/>
        <v>0</v>
      </c>
      <c r="L351" s="45">
        <f t="shared" si="42"/>
        <v>0</v>
      </c>
    </row>
    <row r="352" spans="2:12" x14ac:dyDescent="0.25">
      <c r="B352" s="43">
        <v>1973192.8900000001</v>
      </c>
      <c r="C352" s="37">
        <v>240</v>
      </c>
      <c r="D352" s="100">
        <v>0</v>
      </c>
      <c r="E352" s="100" t="str">
        <f t="shared" si="40"/>
        <v>0</v>
      </c>
      <c r="F352" s="33"/>
      <c r="G352" s="44">
        <f t="shared" si="36"/>
        <v>1973192.8900000001</v>
      </c>
      <c r="H352" s="44">
        <f t="shared" si="37"/>
        <v>0</v>
      </c>
      <c r="I352" s="44">
        <f t="shared" si="38"/>
        <v>0</v>
      </c>
      <c r="J352" s="45">
        <f t="shared" si="39"/>
        <v>0</v>
      </c>
      <c r="K352" s="45">
        <f t="shared" si="41"/>
        <v>0</v>
      </c>
      <c r="L352" s="45">
        <f t="shared" si="42"/>
        <v>0</v>
      </c>
    </row>
    <row r="353" spans="2:12" x14ac:dyDescent="0.25">
      <c r="B353" s="43">
        <v>13137407.83</v>
      </c>
      <c r="C353" s="37">
        <v>260</v>
      </c>
      <c r="D353" s="100">
        <v>0</v>
      </c>
      <c r="E353" s="100" t="str">
        <f t="shared" si="40"/>
        <v>0</v>
      </c>
      <c r="F353" s="33"/>
      <c r="G353" s="44">
        <f t="shared" si="36"/>
        <v>13137407.83</v>
      </c>
      <c r="H353" s="44">
        <f t="shared" si="37"/>
        <v>0</v>
      </c>
      <c r="I353" s="44">
        <f t="shared" si="38"/>
        <v>0</v>
      </c>
      <c r="J353" s="45">
        <f t="shared" si="39"/>
        <v>0</v>
      </c>
      <c r="K353" s="45">
        <f t="shared" si="41"/>
        <v>0</v>
      </c>
      <c r="L353" s="45">
        <f t="shared" si="42"/>
        <v>0</v>
      </c>
    </row>
    <row r="354" spans="2:12" x14ac:dyDescent="0.25">
      <c r="B354" s="43">
        <v>3463867.13</v>
      </c>
      <c r="C354" s="37">
        <v>240</v>
      </c>
      <c r="D354" s="100">
        <v>0</v>
      </c>
      <c r="E354" s="100" t="str">
        <f t="shared" si="40"/>
        <v>0</v>
      </c>
      <c r="F354" s="33"/>
      <c r="G354" s="44">
        <f t="shared" si="36"/>
        <v>3463867.13</v>
      </c>
      <c r="H354" s="44">
        <f t="shared" si="37"/>
        <v>0</v>
      </c>
      <c r="I354" s="44">
        <f t="shared" si="38"/>
        <v>0</v>
      </c>
      <c r="J354" s="45">
        <f t="shared" si="39"/>
        <v>0</v>
      </c>
      <c r="K354" s="45">
        <f t="shared" si="41"/>
        <v>0</v>
      </c>
      <c r="L354" s="45">
        <f t="shared" si="42"/>
        <v>0</v>
      </c>
    </row>
    <row r="355" spans="2:12" x14ac:dyDescent="0.25">
      <c r="B355" s="43">
        <v>1759563.3299999998</v>
      </c>
      <c r="C355" s="37">
        <v>240</v>
      </c>
      <c r="D355" s="100">
        <v>0</v>
      </c>
      <c r="E355" s="100" t="str">
        <f t="shared" si="40"/>
        <v>0</v>
      </c>
      <c r="F355" s="33"/>
      <c r="G355" s="44">
        <f t="shared" si="36"/>
        <v>1759563.3299999998</v>
      </c>
      <c r="H355" s="44">
        <f t="shared" si="37"/>
        <v>0</v>
      </c>
      <c r="I355" s="44">
        <f t="shared" si="38"/>
        <v>0</v>
      </c>
      <c r="J355" s="45">
        <f t="shared" si="39"/>
        <v>0</v>
      </c>
      <c r="K355" s="45">
        <f t="shared" si="41"/>
        <v>0</v>
      </c>
      <c r="L355" s="45">
        <f t="shared" si="42"/>
        <v>0</v>
      </c>
    </row>
    <row r="356" spans="2:12" x14ac:dyDescent="0.25">
      <c r="B356" s="43">
        <v>114493328.94</v>
      </c>
      <c r="C356" s="37">
        <v>240</v>
      </c>
      <c r="D356" s="100">
        <v>0</v>
      </c>
      <c r="E356" s="100" t="str">
        <f t="shared" si="40"/>
        <v>0</v>
      </c>
      <c r="F356" s="33"/>
      <c r="G356" s="44">
        <f t="shared" si="36"/>
        <v>114493328.94</v>
      </c>
      <c r="H356" s="44">
        <f t="shared" si="37"/>
        <v>0</v>
      </c>
      <c r="I356" s="44">
        <f t="shared" si="38"/>
        <v>0</v>
      </c>
      <c r="J356" s="45">
        <f t="shared" si="39"/>
        <v>0</v>
      </c>
      <c r="K356" s="45">
        <f t="shared" si="41"/>
        <v>0</v>
      </c>
      <c r="L356" s="45">
        <f t="shared" si="42"/>
        <v>0</v>
      </c>
    </row>
    <row r="357" spans="2:12" x14ac:dyDescent="0.25">
      <c r="B357" s="43">
        <v>10067926.76</v>
      </c>
      <c r="C357" s="37">
        <v>240</v>
      </c>
      <c r="D357" s="100">
        <v>0</v>
      </c>
      <c r="E357" s="100" t="str">
        <f t="shared" si="40"/>
        <v>0</v>
      </c>
      <c r="F357" s="33"/>
      <c r="G357" s="44">
        <f t="shared" si="36"/>
        <v>10067926.76</v>
      </c>
      <c r="H357" s="44">
        <f t="shared" si="37"/>
        <v>0</v>
      </c>
      <c r="I357" s="44">
        <f t="shared" si="38"/>
        <v>0</v>
      </c>
      <c r="J357" s="45">
        <f t="shared" si="39"/>
        <v>0</v>
      </c>
      <c r="K357" s="45">
        <f t="shared" si="41"/>
        <v>0</v>
      </c>
      <c r="L357" s="45">
        <f t="shared" si="42"/>
        <v>0</v>
      </c>
    </row>
    <row r="358" spans="2:12" x14ac:dyDescent="0.25">
      <c r="B358" s="43">
        <v>2008233.95</v>
      </c>
      <c r="C358" s="37">
        <v>240</v>
      </c>
      <c r="D358" s="100">
        <v>0</v>
      </c>
      <c r="E358" s="100" t="str">
        <f t="shared" si="40"/>
        <v>0</v>
      </c>
      <c r="F358" s="33"/>
      <c r="G358" s="44">
        <f t="shared" si="36"/>
        <v>2008233.95</v>
      </c>
      <c r="H358" s="44">
        <f t="shared" si="37"/>
        <v>0</v>
      </c>
      <c r="I358" s="44">
        <f t="shared" si="38"/>
        <v>0</v>
      </c>
      <c r="J358" s="45">
        <f t="shared" si="39"/>
        <v>0</v>
      </c>
      <c r="K358" s="45">
        <f t="shared" si="41"/>
        <v>0</v>
      </c>
      <c r="L358" s="45">
        <f t="shared" si="42"/>
        <v>0</v>
      </c>
    </row>
    <row r="359" spans="2:12" x14ac:dyDescent="0.25">
      <c r="B359" s="43">
        <v>16134472.93</v>
      </c>
      <c r="C359" s="37">
        <v>240</v>
      </c>
      <c r="D359" s="100">
        <v>0</v>
      </c>
      <c r="E359" s="100" t="str">
        <f t="shared" si="40"/>
        <v>0</v>
      </c>
      <c r="F359" s="33"/>
      <c r="G359" s="44">
        <f t="shared" si="36"/>
        <v>16134472.93</v>
      </c>
      <c r="H359" s="44">
        <f t="shared" si="37"/>
        <v>0</v>
      </c>
      <c r="I359" s="44">
        <f t="shared" si="38"/>
        <v>0</v>
      </c>
      <c r="J359" s="45">
        <f t="shared" si="39"/>
        <v>0</v>
      </c>
      <c r="K359" s="45">
        <f t="shared" si="41"/>
        <v>0</v>
      </c>
      <c r="L359" s="45">
        <f t="shared" si="42"/>
        <v>0</v>
      </c>
    </row>
    <row r="360" spans="2:12" x14ac:dyDescent="0.25">
      <c r="B360" s="43">
        <v>4652007.2</v>
      </c>
      <c r="C360" s="37">
        <v>240</v>
      </c>
      <c r="D360" s="100">
        <v>0</v>
      </c>
      <c r="E360" s="100" t="str">
        <f t="shared" si="40"/>
        <v>0</v>
      </c>
      <c r="F360" s="33"/>
      <c r="G360" s="44">
        <f t="shared" si="36"/>
        <v>4652007.2</v>
      </c>
      <c r="H360" s="44">
        <f t="shared" si="37"/>
        <v>0</v>
      </c>
      <c r="I360" s="44">
        <f t="shared" si="38"/>
        <v>0</v>
      </c>
      <c r="J360" s="45">
        <f t="shared" si="39"/>
        <v>0</v>
      </c>
      <c r="K360" s="45">
        <f t="shared" si="41"/>
        <v>0</v>
      </c>
      <c r="L360" s="45">
        <f t="shared" si="42"/>
        <v>0</v>
      </c>
    </row>
    <row r="361" spans="2:12" x14ac:dyDescent="0.25">
      <c r="B361" s="43">
        <v>197739.76</v>
      </c>
      <c r="C361" s="37">
        <v>240</v>
      </c>
      <c r="D361" s="100">
        <v>0</v>
      </c>
      <c r="E361" s="100" t="str">
        <f t="shared" si="40"/>
        <v>0</v>
      </c>
      <c r="F361" s="33"/>
      <c r="G361" s="44">
        <f t="shared" si="36"/>
        <v>197739.76</v>
      </c>
      <c r="H361" s="44">
        <f t="shared" si="37"/>
        <v>0</v>
      </c>
      <c r="I361" s="44">
        <f t="shared" si="38"/>
        <v>0</v>
      </c>
      <c r="J361" s="45">
        <f t="shared" si="39"/>
        <v>0</v>
      </c>
      <c r="K361" s="45">
        <f t="shared" si="41"/>
        <v>0</v>
      </c>
      <c r="L361" s="45">
        <f t="shared" si="42"/>
        <v>0</v>
      </c>
    </row>
    <row r="362" spans="2:12" x14ac:dyDescent="0.25">
      <c r="B362" s="43">
        <v>614801.82000000007</v>
      </c>
      <c r="C362" s="37">
        <v>240</v>
      </c>
      <c r="D362" s="100">
        <v>0</v>
      </c>
      <c r="E362" s="100" t="str">
        <f t="shared" si="40"/>
        <v>0</v>
      </c>
      <c r="F362" s="33"/>
      <c r="G362" s="44">
        <f t="shared" si="36"/>
        <v>614801.82000000007</v>
      </c>
      <c r="H362" s="44">
        <f t="shared" si="37"/>
        <v>0</v>
      </c>
      <c r="I362" s="44">
        <f t="shared" si="38"/>
        <v>0</v>
      </c>
      <c r="J362" s="45">
        <f t="shared" si="39"/>
        <v>0</v>
      </c>
      <c r="K362" s="45">
        <f t="shared" si="41"/>
        <v>0</v>
      </c>
      <c r="L362" s="45">
        <f t="shared" si="42"/>
        <v>0</v>
      </c>
    </row>
    <row r="363" spans="2:12" x14ac:dyDescent="0.25">
      <c r="B363" s="43">
        <v>10436451.52</v>
      </c>
      <c r="C363" s="37">
        <v>240</v>
      </c>
      <c r="D363" s="100">
        <v>0</v>
      </c>
      <c r="E363" s="100" t="str">
        <f t="shared" si="40"/>
        <v>0</v>
      </c>
      <c r="F363" s="33"/>
      <c r="G363" s="44">
        <f t="shared" si="36"/>
        <v>10436451.52</v>
      </c>
      <c r="H363" s="44">
        <f t="shared" si="37"/>
        <v>0</v>
      </c>
      <c r="I363" s="44">
        <f t="shared" si="38"/>
        <v>0</v>
      </c>
      <c r="J363" s="45">
        <f t="shared" si="39"/>
        <v>0</v>
      </c>
      <c r="K363" s="45">
        <f t="shared" si="41"/>
        <v>0</v>
      </c>
      <c r="L363" s="45">
        <f t="shared" si="42"/>
        <v>0</v>
      </c>
    </row>
    <row r="364" spans="2:12" x14ac:dyDescent="0.25">
      <c r="B364" s="43">
        <v>8714846.9199999999</v>
      </c>
      <c r="C364" s="37">
        <v>240</v>
      </c>
      <c r="D364" s="100">
        <v>0</v>
      </c>
      <c r="E364" s="100" t="str">
        <f t="shared" si="40"/>
        <v>0</v>
      </c>
      <c r="F364" s="33"/>
      <c r="G364" s="44">
        <f t="shared" si="36"/>
        <v>8714846.9199999999</v>
      </c>
      <c r="H364" s="44">
        <f t="shared" si="37"/>
        <v>0</v>
      </c>
      <c r="I364" s="44">
        <f t="shared" si="38"/>
        <v>0</v>
      </c>
      <c r="J364" s="45">
        <f t="shared" si="39"/>
        <v>0</v>
      </c>
      <c r="K364" s="45">
        <f t="shared" si="41"/>
        <v>0</v>
      </c>
      <c r="L364" s="45">
        <f t="shared" si="42"/>
        <v>0</v>
      </c>
    </row>
    <row r="365" spans="2:12" x14ac:dyDescent="0.25">
      <c r="B365" s="43">
        <v>941331.03999999992</v>
      </c>
      <c r="C365" s="37">
        <v>240</v>
      </c>
      <c r="D365" s="100">
        <v>0</v>
      </c>
      <c r="E365" s="100" t="str">
        <f t="shared" si="40"/>
        <v>0</v>
      </c>
      <c r="F365" s="33"/>
      <c r="G365" s="44">
        <f t="shared" si="36"/>
        <v>941331.03999999992</v>
      </c>
      <c r="H365" s="44">
        <f t="shared" si="37"/>
        <v>0</v>
      </c>
      <c r="I365" s="44">
        <f t="shared" si="38"/>
        <v>0</v>
      </c>
      <c r="J365" s="45">
        <f t="shared" si="39"/>
        <v>0</v>
      </c>
      <c r="K365" s="45">
        <f t="shared" si="41"/>
        <v>0</v>
      </c>
      <c r="L365" s="45">
        <f t="shared" si="42"/>
        <v>0</v>
      </c>
    </row>
    <row r="366" spans="2:12" x14ac:dyDescent="0.25">
      <c r="B366" s="43">
        <v>138960513.19999999</v>
      </c>
      <c r="C366" s="37">
        <v>240</v>
      </c>
      <c r="D366" s="100">
        <v>0</v>
      </c>
      <c r="E366" s="100" t="str">
        <f t="shared" si="40"/>
        <v>0</v>
      </c>
      <c r="F366" s="33"/>
      <c r="G366" s="44">
        <f t="shared" si="36"/>
        <v>138960513.19999999</v>
      </c>
      <c r="H366" s="44">
        <f t="shared" si="37"/>
        <v>0</v>
      </c>
      <c r="I366" s="44">
        <f t="shared" si="38"/>
        <v>0</v>
      </c>
      <c r="J366" s="45">
        <f t="shared" si="39"/>
        <v>0</v>
      </c>
      <c r="K366" s="45">
        <f t="shared" si="41"/>
        <v>0</v>
      </c>
      <c r="L366" s="45">
        <f t="shared" si="42"/>
        <v>0</v>
      </c>
    </row>
    <row r="367" spans="2:12" x14ac:dyDescent="0.25">
      <c r="B367" s="43">
        <v>138717879.90000001</v>
      </c>
      <c r="C367" s="37">
        <v>240</v>
      </c>
      <c r="D367" s="100">
        <v>0</v>
      </c>
      <c r="E367" s="100" t="str">
        <f t="shared" si="40"/>
        <v>0</v>
      </c>
      <c r="F367" s="33"/>
      <c r="G367" s="44">
        <f t="shared" si="36"/>
        <v>138717879.90000001</v>
      </c>
      <c r="H367" s="44">
        <f t="shared" si="37"/>
        <v>0</v>
      </c>
      <c r="I367" s="44">
        <f t="shared" si="38"/>
        <v>0</v>
      </c>
      <c r="J367" s="45">
        <f t="shared" si="39"/>
        <v>0</v>
      </c>
      <c r="K367" s="45">
        <f t="shared" si="41"/>
        <v>0</v>
      </c>
      <c r="L367" s="45">
        <f t="shared" si="42"/>
        <v>0</v>
      </c>
    </row>
    <row r="368" spans="2:12" x14ac:dyDescent="0.25">
      <c r="B368" s="43">
        <v>2524800.2399999998</v>
      </c>
      <c r="C368" s="37">
        <v>240</v>
      </c>
      <c r="D368" s="100">
        <v>0</v>
      </c>
      <c r="E368" s="100" t="str">
        <f t="shared" si="40"/>
        <v>0</v>
      </c>
      <c r="F368" s="33"/>
      <c r="G368" s="44">
        <f t="shared" si="36"/>
        <v>2524800.2399999998</v>
      </c>
      <c r="H368" s="44">
        <f t="shared" si="37"/>
        <v>0</v>
      </c>
      <c r="I368" s="44">
        <f t="shared" si="38"/>
        <v>0</v>
      </c>
      <c r="J368" s="45">
        <f t="shared" si="39"/>
        <v>0</v>
      </c>
      <c r="K368" s="45">
        <f t="shared" si="41"/>
        <v>0</v>
      </c>
      <c r="L368" s="45">
        <f t="shared" si="42"/>
        <v>0</v>
      </c>
    </row>
    <row r="369" spans="2:12" x14ac:dyDescent="0.25">
      <c r="B369" s="43">
        <v>152431749.41</v>
      </c>
      <c r="C369" s="37">
        <v>240</v>
      </c>
      <c r="D369" s="100">
        <v>0</v>
      </c>
      <c r="E369" s="100" t="str">
        <f t="shared" si="40"/>
        <v>0</v>
      </c>
      <c r="F369" s="33"/>
      <c r="G369" s="44">
        <f t="shared" si="36"/>
        <v>152431749.41</v>
      </c>
      <c r="H369" s="44">
        <f t="shared" si="37"/>
        <v>0</v>
      </c>
      <c r="I369" s="44">
        <f t="shared" si="38"/>
        <v>0</v>
      </c>
      <c r="J369" s="45">
        <f t="shared" si="39"/>
        <v>0</v>
      </c>
      <c r="K369" s="45">
        <f t="shared" si="41"/>
        <v>0</v>
      </c>
      <c r="L369" s="45">
        <f t="shared" si="42"/>
        <v>0</v>
      </c>
    </row>
    <row r="370" spans="2:12" x14ac:dyDescent="0.25">
      <c r="B370" s="43">
        <v>149726228.72</v>
      </c>
      <c r="C370" s="37">
        <v>240</v>
      </c>
      <c r="D370" s="100">
        <v>0</v>
      </c>
      <c r="E370" s="100" t="str">
        <f t="shared" si="40"/>
        <v>0</v>
      </c>
      <c r="F370" s="33"/>
      <c r="G370" s="44">
        <f t="shared" si="36"/>
        <v>149726228.72</v>
      </c>
      <c r="H370" s="44">
        <f t="shared" si="37"/>
        <v>0</v>
      </c>
      <c r="I370" s="44">
        <f t="shared" si="38"/>
        <v>0</v>
      </c>
      <c r="J370" s="45">
        <f t="shared" si="39"/>
        <v>0</v>
      </c>
      <c r="K370" s="45">
        <f t="shared" si="41"/>
        <v>0</v>
      </c>
      <c r="L370" s="45">
        <f t="shared" si="42"/>
        <v>0</v>
      </c>
    </row>
    <row r="371" spans="2:12" x14ac:dyDescent="0.25">
      <c r="B371" s="43">
        <v>2622633.2699999996</v>
      </c>
      <c r="C371" s="37">
        <v>240</v>
      </c>
      <c r="D371" s="100">
        <v>0</v>
      </c>
      <c r="E371" s="100" t="str">
        <f t="shared" si="40"/>
        <v>0</v>
      </c>
      <c r="F371" s="33"/>
      <c r="G371" s="44">
        <f t="shared" si="36"/>
        <v>2622633.2699999996</v>
      </c>
      <c r="H371" s="44">
        <f t="shared" si="37"/>
        <v>0</v>
      </c>
      <c r="I371" s="44">
        <f t="shared" si="38"/>
        <v>0</v>
      </c>
      <c r="J371" s="45">
        <f t="shared" si="39"/>
        <v>0</v>
      </c>
      <c r="K371" s="45">
        <f t="shared" si="41"/>
        <v>0</v>
      </c>
      <c r="L371" s="45">
        <f t="shared" si="42"/>
        <v>0</v>
      </c>
    </row>
    <row r="372" spans="2:12" x14ac:dyDescent="0.25">
      <c r="B372" s="43">
        <v>8951361.3200000003</v>
      </c>
      <c r="C372" s="37">
        <v>240</v>
      </c>
      <c r="D372" s="100">
        <v>0</v>
      </c>
      <c r="E372" s="100" t="str">
        <f t="shared" si="40"/>
        <v>0</v>
      </c>
      <c r="F372" s="33"/>
      <c r="G372" s="44">
        <f t="shared" si="36"/>
        <v>8951361.3200000003</v>
      </c>
      <c r="H372" s="44">
        <f t="shared" si="37"/>
        <v>0</v>
      </c>
      <c r="I372" s="44">
        <f t="shared" si="38"/>
        <v>0</v>
      </c>
      <c r="J372" s="45">
        <f t="shared" si="39"/>
        <v>0</v>
      </c>
      <c r="K372" s="45">
        <f t="shared" si="41"/>
        <v>0</v>
      </c>
      <c r="L372" s="45">
        <f t="shared" si="42"/>
        <v>0</v>
      </c>
    </row>
    <row r="373" spans="2:12" x14ac:dyDescent="0.25">
      <c r="B373" s="43">
        <v>55765253.929999992</v>
      </c>
      <c r="C373" s="37">
        <v>240</v>
      </c>
      <c r="D373" s="100">
        <v>0</v>
      </c>
      <c r="E373" s="100" t="str">
        <f t="shared" si="40"/>
        <v>0</v>
      </c>
      <c r="F373" s="33"/>
      <c r="G373" s="44">
        <f t="shared" si="36"/>
        <v>55765253.929999992</v>
      </c>
      <c r="H373" s="44">
        <f t="shared" si="37"/>
        <v>0</v>
      </c>
      <c r="I373" s="44">
        <f t="shared" si="38"/>
        <v>0</v>
      </c>
      <c r="J373" s="45">
        <f t="shared" si="39"/>
        <v>0</v>
      </c>
      <c r="K373" s="45">
        <f t="shared" si="41"/>
        <v>0</v>
      </c>
      <c r="L373" s="45">
        <f t="shared" si="42"/>
        <v>0</v>
      </c>
    </row>
    <row r="374" spans="2:12" x14ac:dyDescent="0.25">
      <c r="B374" s="43">
        <v>1478196.5299999998</v>
      </c>
      <c r="C374" s="37">
        <v>240</v>
      </c>
      <c r="D374" s="100">
        <v>0</v>
      </c>
      <c r="E374" s="100" t="str">
        <f t="shared" si="40"/>
        <v>0</v>
      </c>
      <c r="F374" s="33"/>
      <c r="G374" s="44">
        <f t="shared" si="36"/>
        <v>1478196.5299999998</v>
      </c>
      <c r="H374" s="44">
        <f t="shared" si="37"/>
        <v>0</v>
      </c>
      <c r="I374" s="44">
        <f t="shared" si="38"/>
        <v>0</v>
      </c>
      <c r="J374" s="45">
        <f t="shared" si="39"/>
        <v>0</v>
      </c>
      <c r="K374" s="45">
        <f t="shared" si="41"/>
        <v>0</v>
      </c>
      <c r="L374" s="45">
        <f t="shared" si="42"/>
        <v>0</v>
      </c>
    </row>
    <row r="375" spans="2:12" x14ac:dyDescent="0.25">
      <c r="B375" s="43">
        <v>1871689.4900000002</v>
      </c>
      <c r="C375" s="37">
        <v>240</v>
      </c>
      <c r="D375" s="100">
        <v>0</v>
      </c>
      <c r="E375" s="100" t="str">
        <f t="shared" si="40"/>
        <v>0</v>
      </c>
      <c r="F375" s="33"/>
      <c r="G375" s="44">
        <f t="shared" si="36"/>
        <v>1871689.4900000002</v>
      </c>
      <c r="H375" s="44">
        <f t="shared" si="37"/>
        <v>0</v>
      </c>
      <c r="I375" s="44">
        <f t="shared" si="38"/>
        <v>0</v>
      </c>
      <c r="J375" s="45">
        <f t="shared" si="39"/>
        <v>0</v>
      </c>
      <c r="K375" s="45">
        <f t="shared" si="41"/>
        <v>0</v>
      </c>
      <c r="L375" s="45">
        <f t="shared" si="42"/>
        <v>0</v>
      </c>
    </row>
    <row r="376" spans="2:12" x14ac:dyDescent="0.25">
      <c r="B376" s="43">
        <v>2385801.13</v>
      </c>
      <c r="C376" s="37">
        <v>240</v>
      </c>
      <c r="D376" s="100">
        <v>0</v>
      </c>
      <c r="E376" s="100" t="str">
        <f t="shared" si="40"/>
        <v>0</v>
      </c>
      <c r="F376" s="33"/>
      <c r="G376" s="44">
        <f t="shared" si="36"/>
        <v>2385801.13</v>
      </c>
      <c r="H376" s="44">
        <f t="shared" si="37"/>
        <v>0</v>
      </c>
      <c r="I376" s="44">
        <f t="shared" si="38"/>
        <v>0</v>
      </c>
      <c r="J376" s="45">
        <f t="shared" si="39"/>
        <v>0</v>
      </c>
      <c r="K376" s="45">
        <f t="shared" si="41"/>
        <v>0</v>
      </c>
      <c r="L376" s="45">
        <f t="shared" si="42"/>
        <v>0</v>
      </c>
    </row>
    <row r="377" spans="2:12" x14ac:dyDescent="0.25">
      <c r="B377" s="43">
        <v>22462471.760000002</v>
      </c>
      <c r="C377" s="37">
        <v>240</v>
      </c>
      <c r="D377" s="100">
        <v>0</v>
      </c>
      <c r="E377" s="100" t="str">
        <f t="shared" si="40"/>
        <v>0</v>
      </c>
      <c r="F377" s="33"/>
      <c r="G377" s="44">
        <f t="shared" si="36"/>
        <v>22462471.760000002</v>
      </c>
      <c r="H377" s="44">
        <f t="shared" si="37"/>
        <v>0</v>
      </c>
      <c r="I377" s="44">
        <f t="shared" si="38"/>
        <v>0</v>
      </c>
      <c r="J377" s="45">
        <f t="shared" si="39"/>
        <v>0</v>
      </c>
      <c r="K377" s="45">
        <f t="shared" si="41"/>
        <v>0</v>
      </c>
      <c r="L377" s="45">
        <f t="shared" si="42"/>
        <v>0</v>
      </c>
    </row>
    <row r="378" spans="2:12" x14ac:dyDescent="0.25">
      <c r="B378" s="43">
        <v>4643996.62</v>
      </c>
      <c r="C378" s="37">
        <v>240</v>
      </c>
      <c r="D378" s="100">
        <v>0</v>
      </c>
      <c r="E378" s="100" t="str">
        <f t="shared" si="40"/>
        <v>0</v>
      </c>
      <c r="F378" s="33"/>
      <c r="G378" s="44">
        <f t="shared" si="36"/>
        <v>4643996.62</v>
      </c>
      <c r="H378" s="44">
        <f t="shared" si="37"/>
        <v>0</v>
      </c>
      <c r="I378" s="44">
        <f t="shared" si="38"/>
        <v>0</v>
      </c>
      <c r="J378" s="45">
        <f t="shared" si="39"/>
        <v>0</v>
      </c>
      <c r="K378" s="45">
        <f t="shared" si="41"/>
        <v>0</v>
      </c>
      <c r="L378" s="45">
        <f t="shared" si="42"/>
        <v>0</v>
      </c>
    </row>
    <row r="379" spans="2:12" x14ac:dyDescent="0.25">
      <c r="B379" s="43">
        <v>1647426.54</v>
      </c>
      <c r="C379" s="37">
        <v>240</v>
      </c>
      <c r="D379" s="100">
        <v>0</v>
      </c>
      <c r="E379" s="100" t="str">
        <f t="shared" si="40"/>
        <v>0</v>
      </c>
      <c r="F379" s="33"/>
      <c r="G379" s="44">
        <f t="shared" si="36"/>
        <v>1647426.54</v>
      </c>
      <c r="H379" s="44">
        <f t="shared" si="37"/>
        <v>0</v>
      </c>
      <c r="I379" s="44">
        <f t="shared" si="38"/>
        <v>0</v>
      </c>
      <c r="J379" s="45">
        <f t="shared" si="39"/>
        <v>0</v>
      </c>
      <c r="K379" s="45">
        <f t="shared" si="41"/>
        <v>0</v>
      </c>
      <c r="L379" s="45">
        <f t="shared" si="42"/>
        <v>0</v>
      </c>
    </row>
    <row r="380" spans="2:12" x14ac:dyDescent="0.25">
      <c r="B380" s="43">
        <v>427425.18</v>
      </c>
      <c r="C380" s="37">
        <v>240</v>
      </c>
      <c r="D380" s="100">
        <v>0</v>
      </c>
      <c r="E380" s="100" t="str">
        <f t="shared" si="40"/>
        <v>0</v>
      </c>
      <c r="F380" s="33"/>
      <c r="G380" s="44">
        <f t="shared" si="36"/>
        <v>427425.18</v>
      </c>
      <c r="H380" s="44">
        <f t="shared" si="37"/>
        <v>0</v>
      </c>
      <c r="I380" s="44">
        <f t="shared" si="38"/>
        <v>0</v>
      </c>
      <c r="J380" s="45">
        <f t="shared" si="39"/>
        <v>0</v>
      </c>
      <c r="K380" s="45">
        <f t="shared" si="41"/>
        <v>0</v>
      </c>
      <c r="L380" s="45">
        <f t="shared" si="42"/>
        <v>0</v>
      </c>
    </row>
    <row r="381" spans="2:12" x14ac:dyDescent="0.25">
      <c r="B381" s="43">
        <v>252835.64</v>
      </c>
      <c r="C381" s="37">
        <v>240</v>
      </c>
      <c r="D381" s="100">
        <v>0</v>
      </c>
      <c r="E381" s="100" t="str">
        <f t="shared" si="40"/>
        <v>0</v>
      </c>
      <c r="F381" s="33"/>
      <c r="G381" s="44">
        <f t="shared" si="36"/>
        <v>252835.64</v>
      </c>
      <c r="H381" s="44">
        <f t="shared" si="37"/>
        <v>0</v>
      </c>
      <c r="I381" s="44">
        <f t="shared" si="38"/>
        <v>0</v>
      </c>
      <c r="J381" s="45">
        <f t="shared" si="39"/>
        <v>0</v>
      </c>
      <c r="K381" s="45">
        <f t="shared" si="41"/>
        <v>0</v>
      </c>
      <c r="L381" s="45">
        <f t="shared" si="42"/>
        <v>0</v>
      </c>
    </row>
    <row r="382" spans="2:12" x14ac:dyDescent="0.25">
      <c r="B382" s="43">
        <v>75692969.469999999</v>
      </c>
      <c r="C382" s="37">
        <v>240</v>
      </c>
      <c r="D382" s="100">
        <v>0</v>
      </c>
      <c r="E382" s="100" t="str">
        <f t="shared" si="40"/>
        <v>0</v>
      </c>
      <c r="F382" s="33"/>
      <c r="G382" s="44">
        <f t="shared" si="36"/>
        <v>75692969.469999999</v>
      </c>
      <c r="H382" s="44">
        <f t="shared" si="37"/>
        <v>0</v>
      </c>
      <c r="I382" s="44">
        <f t="shared" si="38"/>
        <v>0</v>
      </c>
      <c r="J382" s="45">
        <f t="shared" si="39"/>
        <v>0</v>
      </c>
      <c r="K382" s="45">
        <f t="shared" si="41"/>
        <v>0</v>
      </c>
      <c r="L382" s="45">
        <f t="shared" si="42"/>
        <v>0</v>
      </c>
    </row>
    <row r="383" spans="2:12" x14ac:dyDescent="0.25">
      <c r="B383" s="43">
        <v>32094937.199999999</v>
      </c>
      <c r="C383" s="37">
        <v>240</v>
      </c>
      <c r="D383" s="100">
        <v>0</v>
      </c>
      <c r="E383" s="100" t="str">
        <f t="shared" si="40"/>
        <v>0</v>
      </c>
      <c r="F383" s="33"/>
      <c r="G383" s="44">
        <f t="shared" si="36"/>
        <v>32094937.199999999</v>
      </c>
      <c r="H383" s="44">
        <f t="shared" si="37"/>
        <v>0</v>
      </c>
      <c r="I383" s="44">
        <f t="shared" si="38"/>
        <v>0</v>
      </c>
      <c r="J383" s="45">
        <f t="shared" si="39"/>
        <v>0</v>
      </c>
      <c r="K383" s="45">
        <f t="shared" si="41"/>
        <v>0</v>
      </c>
      <c r="L383" s="45">
        <f t="shared" si="42"/>
        <v>0</v>
      </c>
    </row>
    <row r="384" spans="2:12" x14ac:dyDescent="0.25">
      <c r="B384" s="43">
        <v>254260.74</v>
      </c>
      <c r="C384" s="37">
        <v>240</v>
      </c>
      <c r="D384" s="100">
        <v>0</v>
      </c>
      <c r="E384" s="100" t="str">
        <f t="shared" si="40"/>
        <v>0</v>
      </c>
      <c r="F384" s="33"/>
      <c r="G384" s="44">
        <f t="shared" si="36"/>
        <v>254260.74</v>
      </c>
      <c r="H384" s="44">
        <f t="shared" si="37"/>
        <v>0</v>
      </c>
      <c r="I384" s="44">
        <f t="shared" si="38"/>
        <v>0</v>
      </c>
      <c r="J384" s="45">
        <f t="shared" si="39"/>
        <v>0</v>
      </c>
      <c r="K384" s="45">
        <f t="shared" si="41"/>
        <v>0</v>
      </c>
      <c r="L384" s="45">
        <f t="shared" si="42"/>
        <v>0</v>
      </c>
    </row>
    <row r="385" spans="2:12" x14ac:dyDescent="0.25">
      <c r="B385" s="43">
        <v>98839.75</v>
      </c>
      <c r="C385" s="37">
        <v>240</v>
      </c>
      <c r="D385" s="100">
        <v>0</v>
      </c>
      <c r="E385" s="100" t="str">
        <f t="shared" si="40"/>
        <v>0</v>
      </c>
      <c r="F385" s="33"/>
      <c r="G385" s="44">
        <f t="shared" si="36"/>
        <v>98839.75</v>
      </c>
      <c r="H385" s="44">
        <f t="shared" si="37"/>
        <v>0</v>
      </c>
      <c r="I385" s="44">
        <f t="shared" si="38"/>
        <v>0</v>
      </c>
      <c r="J385" s="45">
        <f t="shared" si="39"/>
        <v>0</v>
      </c>
      <c r="K385" s="45">
        <f t="shared" si="41"/>
        <v>0</v>
      </c>
      <c r="L385" s="45">
        <f t="shared" si="42"/>
        <v>0</v>
      </c>
    </row>
    <row r="386" spans="2:12" x14ac:dyDescent="0.25">
      <c r="B386" s="43">
        <v>2103908.0999999996</v>
      </c>
      <c r="C386" s="37">
        <v>240</v>
      </c>
      <c r="D386" s="100">
        <v>0</v>
      </c>
      <c r="E386" s="100" t="str">
        <f t="shared" si="40"/>
        <v>0</v>
      </c>
      <c r="F386" s="33"/>
      <c r="G386" s="44">
        <f t="shared" si="36"/>
        <v>2103908.0999999996</v>
      </c>
      <c r="H386" s="44">
        <f t="shared" si="37"/>
        <v>0</v>
      </c>
      <c r="I386" s="44">
        <f t="shared" si="38"/>
        <v>0</v>
      </c>
      <c r="J386" s="45">
        <f t="shared" si="39"/>
        <v>0</v>
      </c>
      <c r="K386" s="45">
        <f t="shared" si="41"/>
        <v>0</v>
      </c>
      <c r="L386" s="45">
        <f t="shared" si="42"/>
        <v>0</v>
      </c>
    </row>
    <row r="387" spans="2:12" x14ac:dyDescent="0.25">
      <c r="B387" s="43">
        <v>27611379.16</v>
      </c>
      <c r="C387" s="37">
        <v>240</v>
      </c>
      <c r="D387" s="100">
        <v>0</v>
      </c>
      <c r="E387" s="100" t="str">
        <f t="shared" si="40"/>
        <v>0</v>
      </c>
      <c r="F387" s="33"/>
      <c r="G387" s="44">
        <f t="shared" si="36"/>
        <v>27611379.16</v>
      </c>
      <c r="H387" s="44">
        <f t="shared" si="37"/>
        <v>0</v>
      </c>
      <c r="I387" s="44">
        <f t="shared" si="38"/>
        <v>0</v>
      </c>
      <c r="J387" s="45">
        <f t="shared" si="39"/>
        <v>0</v>
      </c>
      <c r="K387" s="45">
        <f t="shared" si="41"/>
        <v>0</v>
      </c>
      <c r="L387" s="45">
        <f t="shared" si="42"/>
        <v>0</v>
      </c>
    </row>
    <row r="388" spans="2:12" x14ac:dyDescent="0.25">
      <c r="B388" s="43">
        <v>17939130.649999999</v>
      </c>
      <c r="C388" s="37">
        <v>240</v>
      </c>
      <c r="D388" s="100">
        <v>0</v>
      </c>
      <c r="E388" s="100" t="str">
        <f t="shared" si="40"/>
        <v>0</v>
      </c>
      <c r="F388" s="33"/>
      <c r="G388" s="44">
        <f t="shared" si="36"/>
        <v>17939130.649999999</v>
      </c>
      <c r="H388" s="44">
        <f t="shared" si="37"/>
        <v>0</v>
      </c>
      <c r="I388" s="44">
        <f t="shared" si="38"/>
        <v>0</v>
      </c>
      <c r="J388" s="45">
        <f t="shared" si="39"/>
        <v>0</v>
      </c>
      <c r="K388" s="45">
        <f t="shared" si="41"/>
        <v>0</v>
      </c>
      <c r="L388" s="45">
        <f t="shared" si="42"/>
        <v>0</v>
      </c>
    </row>
    <row r="389" spans="2:12" x14ac:dyDescent="0.25">
      <c r="B389" s="43">
        <v>18057500.679999996</v>
      </c>
      <c r="C389" s="37">
        <v>240</v>
      </c>
      <c r="D389" s="100">
        <v>0</v>
      </c>
      <c r="E389" s="100" t="str">
        <f t="shared" si="40"/>
        <v>0</v>
      </c>
      <c r="F389" s="33"/>
      <c r="G389" s="44">
        <f t="shared" si="36"/>
        <v>18057500.679999996</v>
      </c>
      <c r="H389" s="44">
        <f t="shared" si="37"/>
        <v>0</v>
      </c>
      <c r="I389" s="44">
        <f t="shared" si="38"/>
        <v>0</v>
      </c>
      <c r="J389" s="45">
        <f t="shared" si="39"/>
        <v>0</v>
      </c>
      <c r="K389" s="45">
        <f t="shared" si="41"/>
        <v>0</v>
      </c>
      <c r="L389" s="45">
        <f t="shared" si="42"/>
        <v>0</v>
      </c>
    </row>
    <row r="390" spans="2:12" x14ac:dyDescent="0.25">
      <c r="B390" s="43">
        <v>29322667.25</v>
      </c>
      <c r="C390" s="37">
        <v>240</v>
      </c>
      <c r="D390" s="100">
        <v>0</v>
      </c>
      <c r="E390" s="100" t="str">
        <f t="shared" si="40"/>
        <v>0</v>
      </c>
      <c r="F390" s="33"/>
      <c r="G390" s="44">
        <f t="shared" si="36"/>
        <v>29322667.25</v>
      </c>
      <c r="H390" s="44">
        <f t="shared" si="37"/>
        <v>0</v>
      </c>
      <c r="I390" s="44">
        <f t="shared" si="38"/>
        <v>0</v>
      </c>
      <c r="J390" s="45">
        <f t="shared" si="39"/>
        <v>0</v>
      </c>
      <c r="K390" s="45">
        <f t="shared" si="41"/>
        <v>0</v>
      </c>
      <c r="L390" s="45">
        <f t="shared" si="42"/>
        <v>0</v>
      </c>
    </row>
    <row r="391" spans="2:12" x14ac:dyDescent="0.25">
      <c r="B391" s="43">
        <v>13397743.85</v>
      </c>
      <c r="C391" s="37">
        <v>240</v>
      </c>
      <c r="D391" s="100">
        <v>0</v>
      </c>
      <c r="E391" s="100" t="str">
        <f t="shared" si="40"/>
        <v>0</v>
      </c>
      <c r="F391" s="33"/>
      <c r="G391" s="44">
        <f t="shared" si="36"/>
        <v>13397743.85</v>
      </c>
      <c r="H391" s="44">
        <f t="shared" si="37"/>
        <v>0</v>
      </c>
      <c r="I391" s="44">
        <f t="shared" si="38"/>
        <v>0</v>
      </c>
      <c r="J391" s="45">
        <f t="shared" si="39"/>
        <v>0</v>
      </c>
      <c r="K391" s="45">
        <f t="shared" si="41"/>
        <v>0</v>
      </c>
      <c r="L391" s="45">
        <f t="shared" si="42"/>
        <v>0</v>
      </c>
    </row>
    <row r="392" spans="2:12" x14ac:dyDescent="0.25">
      <c r="B392" s="43">
        <v>209232.08000000002</v>
      </c>
      <c r="C392" s="37">
        <v>240</v>
      </c>
      <c r="D392" s="100">
        <v>0</v>
      </c>
      <c r="E392" s="100" t="str">
        <f t="shared" si="40"/>
        <v>0</v>
      </c>
      <c r="F392" s="33"/>
      <c r="G392" s="44">
        <f t="shared" ref="G392:G455" si="43">IF(D392=0,IF(C392&gt;=BulkLineLimit,B392,0),0)</f>
        <v>209232.08000000002</v>
      </c>
      <c r="H392" s="44">
        <f t="shared" ref="H392:H455" si="44">IF(D392=0,IF(AND(C392&lt;BulkLineLimit,C392&gt;=RegionalLineLimit),B392,0),0)</f>
        <v>0</v>
      </c>
      <c r="I392" s="44">
        <f t="shared" ref="I392:I455" si="45">IF(D392=0,IF(C392&lt;RegionalLineLimit,B392,0),0)+IF(AND(D392&lt;&gt;0,E392="POD"),(1-CustomerContributions)*B392,0)</f>
        <v>0</v>
      </c>
      <c r="J392" s="45">
        <f t="shared" ref="J392:J455" si="46">IF(AND(D392&lt;&gt;0,E392="POD"),CustomerContributions*B392,0)</f>
        <v>0</v>
      </c>
      <c r="K392" s="45">
        <f t="shared" si="41"/>
        <v>0</v>
      </c>
      <c r="L392" s="45">
        <f t="shared" si="42"/>
        <v>0</v>
      </c>
    </row>
    <row r="393" spans="2:12" x14ac:dyDescent="0.25">
      <c r="B393" s="43">
        <v>11947756.110000001</v>
      </c>
      <c r="C393" s="37">
        <v>240</v>
      </c>
      <c r="D393" s="100">
        <v>0</v>
      </c>
      <c r="E393" s="100" t="str">
        <f t="shared" ref="E393:E456" si="47">RIGHT(D393,3)</f>
        <v>0</v>
      </c>
      <c r="F393" s="33"/>
      <c r="G393" s="44">
        <f t="shared" si="43"/>
        <v>11947756.110000001</v>
      </c>
      <c r="H393" s="44">
        <f t="shared" si="44"/>
        <v>0</v>
      </c>
      <c r="I393" s="44">
        <f t="shared" si="45"/>
        <v>0</v>
      </c>
      <c r="J393" s="45">
        <f t="shared" si="46"/>
        <v>0</v>
      </c>
      <c r="K393" s="45">
        <f t="shared" ref="K393:K456" si="48">IF(AND(D393&lt;&gt;0,E393="Gen"),B393,0)</f>
        <v>0</v>
      </c>
      <c r="L393" s="45">
        <f t="shared" ref="L393:L456" si="49">B393-SUM(G393:K393)</f>
        <v>0</v>
      </c>
    </row>
    <row r="394" spans="2:12" x14ac:dyDescent="0.25">
      <c r="B394" s="43">
        <v>1146375.5</v>
      </c>
      <c r="C394" s="37">
        <v>240</v>
      </c>
      <c r="D394" s="100">
        <v>0</v>
      </c>
      <c r="E394" s="100" t="str">
        <f t="shared" si="47"/>
        <v>0</v>
      </c>
      <c r="F394" s="33"/>
      <c r="G394" s="44">
        <f t="shared" si="43"/>
        <v>1146375.5</v>
      </c>
      <c r="H394" s="44">
        <f t="shared" si="44"/>
        <v>0</v>
      </c>
      <c r="I394" s="44">
        <f t="shared" si="45"/>
        <v>0</v>
      </c>
      <c r="J394" s="45">
        <f t="shared" si="46"/>
        <v>0</v>
      </c>
      <c r="K394" s="45">
        <f t="shared" si="48"/>
        <v>0</v>
      </c>
      <c r="L394" s="45">
        <f t="shared" si="49"/>
        <v>0</v>
      </c>
    </row>
    <row r="395" spans="2:12" x14ac:dyDescent="0.25">
      <c r="B395" s="43">
        <v>815667.03999999992</v>
      </c>
      <c r="C395" s="37">
        <v>240</v>
      </c>
      <c r="D395" s="100">
        <v>0</v>
      </c>
      <c r="E395" s="100" t="str">
        <f t="shared" si="47"/>
        <v>0</v>
      </c>
      <c r="F395" s="33"/>
      <c r="G395" s="44">
        <f t="shared" si="43"/>
        <v>815667.03999999992</v>
      </c>
      <c r="H395" s="44">
        <f t="shared" si="44"/>
        <v>0</v>
      </c>
      <c r="I395" s="44">
        <f t="shared" si="45"/>
        <v>0</v>
      </c>
      <c r="J395" s="45">
        <f t="shared" si="46"/>
        <v>0</v>
      </c>
      <c r="K395" s="45">
        <f t="shared" si="48"/>
        <v>0</v>
      </c>
      <c r="L395" s="45">
        <f t="shared" si="49"/>
        <v>0</v>
      </c>
    </row>
    <row r="396" spans="2:12" x14ac:dyDescent="0.25">
      <c r="B396" s="43">
        <v>7904445.7200000007</v>
      </c>
      <c r="C396" s="37">
        <v>240</v>
      </c>
      <c r="D396" s="100">
        <v>0</v>
      </c>
      <c r="E396" s="100" t="str">
        <f t="shared" si="47"/>
        <v>0</v>
      </c>
      <c r="F396" s="33"/>
      <c r="G396" s="44">
        <f t="shared" si="43"/>
        <v>7904445.7200000007</v>
      </c>
      <c r="H396" s="44">
        <f t="shared" si="44"/>
        <v>0</v>
      </c>
      <c r="I396" s="44">
        <f t="shared" si="45"/>
        <v>0</v>
      </c>
      <c r="J396" s="45">
        <f t="shared" si="46"/>
        <v>0</v>
      </c>
      <c r="K396" s="45">
        <f t="shared" si="48"/>
        <v>0</v>
      </c>
      <c r="L396" s="45">
        <f t="shared" si="49"/>
        <v>0</v>
      </c>
    </row>
    <row r="397" spans="2:12" x14ac:dyDescent="0.25">
      <c r="B397" s="43">
        <v>9615346.6600000001</v>
      </c>
      <c r="C397" s="37">
        <v>240</v>
      </c>
      <c r="D397" s="100">
        <v>0</v>
      </c>
      <c r="E397" s="100" t="str">
        <f t="shared" si="47"/>
        <v>0</v>
      </c>
      <c r="F397" s="33"/>
      <c r="G397" s="44">
        <f t="shared" si="43"/>
        <v>9615346.6600000001</v>
      </c>
      <c r="H397" s="44">
        <f t="shared" si="44"/>
        <v>0</v>
      </c>
      <c r="I397" s="44">
        <f t="shared" si="45"/>
        <v>0</v>
      </c>
      <c r="J397" s="45">
        <f t="shared" si="46"/>
        <v>0</v>
      </c>
      <c r="K397" s="45">
        <f t="shared" si="48"/>
        <v>0</v>
      </c>
      <c r="L397" s="45">
        <f t="shared" si="49"/>
        <v>0</v>
      </c>
    </row>
    <row r="398" spans="2:12" x14ac:dyDescent="0.25">
      <c r="B398" s="43">
        <v>10334779.050000001</v>
      </c>
      <c r="C398" s="37">
        <v>240</v>
      </c>
      <c r="D398" s="100">
        <v>0</v>
      </c>
      <c r="E398" s="100" t="str">
        <f t="shared" si="47"/>
        <v>0</v>
      </c>
      <c r="F398" s="33"/>
      <c r="G398" s="44">
        <f t="shared" si="43"/>
        <v>10334779.050000001</v>
      </c>
      <c r="H398" s="44">
        <f t="shared" si="44"/>
        <v>0</v>
      </c>
      <c r="I398" s="44">
        <f t="shared" si="45"/>
        <v>0</v>
      </c>
      <c r="J398" s="45">
        <f t="shared" si="46"/>
        <v>0</v>
      </c>
      <c r="K398" s="45">
        <f t="shared" si="48"/>
        <v>0</v>
      </c>
      <c r="L398" s="45">
        <f t="shared" si="49"/>
        <v>0</v>
      </c>
    </row>
    <row r="399" spans="2:12" x14ac:dyDescent="0.25">
      <c r="B399" s="43">
        <v>5223858.26</v>
      </c>
      <c r="C399" s="37">
        <v>240</v>
      </c>
      <c r="D399" s="100">
        <v>0</v>
      </c>
      <c r="E399" s="100" t="str">
        <f t="shared" si="47"/>
        <v>0</v>
      </c>
      <c r="F399" s="33"/>
      <c r="G399" s="44">
        <f t="shared" si="43"/>
        <v>5223858.26</v>
      </c>
      <c r="H399" s="44">
        <f t="shared" si="44"/>
        <v>0</v>
      </c>
      <c r="I399" s="44">
        <f t="shared" si="45"/>
        <v>0</v>
      </c>
      <c r="J399" s="45">
        <f t="shared" si="46"/>
        <v>0</v>
      </c>
      <c r="K399" s="45">
        <f t="shared" si="48"/>
        <v>0</v>
      </c>
      <c r="L399" s="45">
        <f t="shared" si="49"/>
        <v>0</v>
      </c>
    </row>
    <row r="400" spans="2:12" x14ac:dyDescent="0.25">
      <c r="B400" s="43">
        <v>74352862.020000011</v>
      </c>
      <c r="C400" s="37">
        <v>240</v>
      </c>
      <c r="D400" s="100">
        <v>0</v>
      </c>
      <c r="E400" s="100" t="str">
        <f t="shared" si="47"/>
        <v>0</v>
      </c>
      <c r="F400" s="33"/>
      <c r="G400" s="44">
        <f t="shared" si="43"/>
        <v>74352862.020000011</v>
      </c>
      <c r="H400" s="44">
        <f t="shared" si="44"/>
        <v>0</v>
      </c>
      <c r="I400" s="44">
        <f t="shared" si="45"/>
        <v>0</v>
      </c>
      <c r="J400" s="45">
        <f t="shared" si="46"/>
        <v>0</v>
      </c>
      <c r="K400" s="45">
        <f t="shared" si="48"/>
        <v>0</v>
      </c>
      <c r="L400" s="45">
        <f t="shared" si="49"/>
        <v>0</v>
      </c>
    </row>
    <row r="401" spans="2:12" x14ac:dyDescent="0.25">
      <c r="B401" s="43">
        <v>73638903.75</v>
      </c>
      <c r="C401" s="37">
        <v>240</v>
      </c>
      <c r="D401" s="100">
        <v>0</v>
      </c>
      <c r="E401" s="100" t="str">
        <f t="shared" si="47"/>
        <v>0</v>
      </c>
      <c r="F401" s="33"/>
      <c r="G401" s="44">
        <f t="shared" si="43"/>
        <v>73638903.75</v>
      </c>
      <c r="H401" s="44">
        <f t="shared" si="44"/>
        <v>0</v>
      </c>
      <c r="I401" s="44">
        <f t="shared" si="45"/>
        <v>0</v>
      </c>
      <c r="J401" s="45">
        <f t="shared" si="46"/>
        <v>0</v>
      </c>
      <c r="K401" s="45">
        <f t="shared" si="48"/>
        <v>0</v>
      </c>
      <c r="L401" s="45">
        <f t="shared" si="49"/>
        <v>0</v>
      </c>
    </row>
    <row r="402" spans="2:12" x14ac:dyDescent="0.25">
      <c r="B402" s="43">
        <v>9178506.8499999996</v>
      </c>
      <c r="C402" s="37">
        <v>240</v>
      </c>
      <c r="D402" s="100">
        <v>0</v>
      </c>
      <c r="E402" s="100" t="str">
        <f t="shared" si="47"/>
        <v>0</v>
      </c>
      <c r="F402" s="33"/>
      <c r="G402" s="44">
        <f t="shared" si="43"/>
        <v>9178506.8499999996</v>
      </c>
      <c r="H402" s="44">
        <f t="shared" si="44"/>
        <v>0</v>
      </c>
      <c r="I402" s="44">
        <f t="shared" si="45"/>
        <v>0</v>
      </c>
      <c r="J402" s="45">
        <f t="shared" si="46"/>
        <v>0</v>
      </c>
      <c r="K402" s="45">
        <f t="shared" si="48"/>
        <v>0</v>
      </c>
      <c r="L402" s="45">
        <f t="shared" si="49"/>
        <v>0</v>
      </c>
    </row>
    <row r="403" spans="2:12" x14ac:dyDescent="0.25">
      <c r="B403" s="43">
        <v>2139321.27</v>
      </c>
      <c r="C403" s="37">
        <v>240</v>
      </c>
      <c r="D403" s="100">
        <v>0</v>
      </c>
      <c r="E403" s="100" t="str">
        <f t="shared" si="47"/>
        <v>0</v>
      </c>
      <c r="F403" s="33"/>
      <c r="G403" s="44">
        <f t="shared" si="43"/>
        <v>2139321.27</v>
      </c>
      <c r="H403" s="44">
        <f t="shared" si="44"/>
        <v>0</v>
      </c>
      <c r="I403" s="44">
        <f t="shared" si="45"/>
        <v>0</v>
      </c>
      <c r="J403" s="45">
        <f t="shared" si="46"/>
        <v>0</v>
      </c>
      <c r="K403" s="45">
        <f t="shared" si="48"/>
        <v>0</v>
      </c>
      <c r="L403" s="45">
        <f t="shared" si="49"/>
        <v>0</v>
      </c>
    </row>
    <row r="404" spans="2:12" x14ac:dyDescent="0.25">
      <c r="B404" s="43">
        <v>2803608.65</v>
      </c>
      <c r="C404" s="37">
        <v>240</v>
      </c>
      <c r="D404" s="100">
        <v>0</v>
      </c>
      <c r="E404" s="100" t="str">
        <f t="shared" si="47"/>
        <v>0</v>
      </c>
      <c r="F404" s="33"/>
      <c r="G404" s="44">
        <f t="shared" si="43"/>
        <v>2803608.65</v>
      </c>
      <c r="H404" s="44">
        <f t="shared" si="44"/>
        <v>0</v>
      </c>
      <c r="I404" s="44">
        <f t="shared" si="45"/>
        <v>0</v>
      </c>
      <c r="J404" s="45">
        <f t="shared" si="46"/>
        <v>0</v>
      </c>
      <c r="K404" s="45">
        <f t="shared" si="48"/>
        <v>0</v>
      </c>
      <c r="L404" s="45">
        <f t="shared" si="49"/>
        <v>0</v>
      </c>
    </row>
    <row r="405" spans="2:12" x14ac:dyDescent="0.25">
      <c r="B405" s="43">
        <v>80232456.070000008</v>
      </c>
      <c r="C405" s="37">
        <v>240</v>
      </c>
      <c r="D405" s="100">
        <v>0</v>
      </c>
      <c r="E405" s="100" t="str">
        <f t="shared" si="47"/>
        <v>0</v>
      </c>
      <c r="F405" s="33"/>
      <c r="G405" s="44">
        <f t="shared" si="43"/>
        <v>80232456.070000008</v>
      </c>
      <c r="H405" s="44">
        <f t="shared" si="44"/>
        <v>0</v>
      </c>
      <c r="I405" s="44">
        <f t="shared" si="45"/>
        <v>0</v>
      </c>
      <c r="J405" s="45">
        <f t="shared" si="46"/>
        <v>0</v>
      </c>
      <c r="K405" s="45">
        <f t="shared" si="48"/>
        <v>0</v>
      </c>
      <c r="L405" s="45">
        <f t="shared" si="49"/>
        <v>0</v>
      </c>
    </row>
    <row r="406" spans="2:12" x14ac:dyDescent="0.25">
      <c r="B406" s="43">
        <v>61530382.190000005</v>
      </c>
      <c r="C406" s="37">
        <v>240</v>
      </c>
      <c r="D406" s="100">
        <v>0</v>
      </c>
      <c r="E406" s="100" t="str">
        <f t="shared" si="47"/>
        <v>0</v>
      </c>
      <c r="F406" s="33"/>
      <c r="G406" s="44">
        <f t="shared" si="43"/>
        <v>61530382.190000005</v>
      </c>
      <c r="H406" s="44">
        <f t="shared" si="44"/>
        <v>0</v>
      </c>
      <c r="I406" s="44">
        <f t="shared" si="45"/>
        <v>0</v>
      </c>
      <c r="J406" s="45">
        <f t="shared" si="46"/>
        <v>0</v>
      </c>
      <c r="K406" s="45">
        <f t="shared" si="48"/>
        <v>0</v>
      </c>
      <c r="L406" s="45">
        <f t="shared" si="49"/>
        <v>0</v>
      </c>
    </row>
    <row r="407" spans="2:12" x14ac:dyDescent="0.25">
      <c r="B407" s="43">
        <v>140363060.27000001</v>
      </c>
      <c r="C407" s="37">
        <v>240</v>
      </c>
      <c r="D407" s="100">
        <v>0</v>
      </c>
      <c r="E407" s="100" t="str">
        <f t="shared" si="47"/>
        <v>0</v>
      </c>
      <c r="F407" s="33"/>
      <c r="G407" s="44">
        <f t="shared" si="43"/>
        <v>140363060.27000001</v>
      </c>
      <c r="H407" s="44">
        <f t="shared" si="44"/>
        <v>0</v>
      </c>
      <c r="I407" s="44">
        <f t="shared" si="45"/>
        <v>0</v>
      </c>
      <c r="J407" s="45">
        <f t="shared" si="46"/>
        <v>0</v>
      </c>
      <c r="K407" s="45">
        <f t="shared" si="48"/>
        <v>0</v>
      </c>
      <c r="L407" s="45">
        <f t="shared" si="49"/>
        <v>0</v>
      </c>
    </row>
    <row r="408" spans="2:12" x14ac:dyDescent="0.25">
      <c r="B408" s="43">
        <v>3410241.69</v>
      </c>
      <c r="C408" s="37">
        <v>240</v>
      </c>
      <c r="D408" s="100">
        <v>0</v>
      </c>
      <c r="E408" s="100" t="str">
        <f t="shared" si="47"/>
        <v>0</v>
      </c>
      <c r="F408" s="33"/>
      <c r="G408" s="44">
        <f t="shared" si="43"/>
        <v>3410241.69</v>
      </c>
      <c r="H408" s="44">
        <f t="shared" si="44"/>
        <v>0</v>
      </c>
      <c r="I408" s="44">
        <f t="shared" si="45"/>
        <v>0</v>
      </c>
      <c r="J408" s="45">
        <f t="shared" si="46"/>
        <v>0</v>
      </c>
      <c r="K408" s="45">
        <f t="shared" si="48"/>
        <v>0</v>
      </c>
      <c r="L408" s="45">
        <f t="shared" si="49"/>
        <v>0</v>
      </c>
    </row>
    <row r="409" spans="2:12" x14ac:dyDescent="0.25">
      <c r="B409" s="43">
        <v>2472065.91</v>
      </c>
      <c r="C409" s="37">
        <v>240</v>
      </c>
      <c r="D409" s="100">
        <v>0</v>
      </c>
      <c r="E409" s="100" t="str">
        <f t="shared" si="47"/>
        <v>0</v>
      </c>
      <c r="F409" s="33"/>
      <c r="G409" s="44">
        <f t="shared" si="43"/>
        <v>2472065.91</v>
      </c>
      <c r="H409" s="44">
        <f t="shared" si="44"/>
        <v>0</v>
      </c>
      <c r="I409" s="44">
        <f t="shared" si="45"/>
        <v>0</v>
      </c>
      <c r="J409" s="45">
        <f t="shared" si="46"/>
        <v>0</v>
      </c>
      <c r="K409" s="45">
        <f t="shared" si="48"/>
        <v>0</v>
      </c>
      <c r="L409" s="45">
        <f t="shared" si="49"/>
        <v>0</v>
      </c>
    </row>
    <row r="410" spans="2:12" x14ac:dyDescent="0.25">
      <c r="B410" s="43">
        <v>5145608.87</v>
      </c>
      <c r="C410" s="37">
        <v>240</v>
      </c>
      <c r="D410" s="100">
        <v>0</v>
      </c>
      <c r="E410" s="100" t="str">
        <f t="shared" si="47"/>
        <v>0</v>
      </c>
      <c r="F410" s="33"/>
      <c r="G410" s="44">
        <f t="shared" si="43"/>
        <v>5145608.87</v>
      </c>
      <c r="H410" s="44">
        <f t="shared" si="44"/>
        <v>0</v>
      </c>
      <c r="I410" s="44">
        <f t="shared" si="45"/>
        <v>0</v>
      </c>
      <c r="J410" s="45">
        <f t="shared" si="46"/>
        <v>0</v>
      </c>
      <c r="K410" s="45">
        <f t="shared" si="48"/>
        <v>0</v>
      </c>
      <c r="L410" s="45">
        <f t="shared" si="49"/>
        <v>0</v>
      </c>
    </row>
    <row r="411" spans="2:12" x14ac:dyDescent="0.25">
      <c r="B411" s="43">
        <v>2736669.6799999997</v>
      </c>
      <c r="C411" s="37">
        <v>240</v>
      </c>
      <c r="D411" s="100">
        <v>0</v>
      </c>
      <c r="E411" s="100" t="str">
        <f t="shared" si="47"/>
        <v>0</v>
      </c>
      <c r="F411" s="33"/>
      <c r="G411" s="44">
        <f t="shared" si="43"/>
        <v>2736669.6799999997</v>
      </c>
      <c r="H411" s="44">
        <f t="shared" si="44"/>
        <v>0</v>
      </c>
      <c r="I411" s="44">
        <f t="shared" si="45"/>
        <v>0</v>
      </c>
      <c r="J411" s="45">
        <f t="shared" si="46"/>
        <v>0</v>
      </c>
      <c r="K411" s="45">
        <f t="shared" si="48"/>
        <v>0</v>
      </c>
      <c r="L411" s="45">
        <f t="shared" si="49"/>
        <v>0</v>
      </c>
    </row>
    <row r="412" spans="2:12" x14ac:dyDescent="0.25">
      <c r="B412" s="43">
        <v>18277927.829999998</v>
      </c>
      <c r="C412" s="37">
        <v>240</v>
      </c>
      <c r="D412" s="100">
        <v>0</v>
      </c>
      <c r="E412" s="100" t="str">
        <f t="shared" si="47"/>
        <v>0</v>
      </c>
      <c r="F412" s="33"/>
      <c r="G412" s="44">
        <f t="shared" si="43"/>
        <v>18277927.829999998</v>
      </c>
      <c r="H412" s="44">
        <f t="shared" si="44"/>
        <v>0</v>
      </c>
      <c r="I412" s="44">
        <f t="shared" si="45"/>
        <v>0</v>
      </c>
      <c r="J412" s="45">
        <f t="shared" si="46"/>
        <v>0</v>
      </c>
      <c r="K412" s="45">
        <f t="shared" si="48"/>
        <v>0</v>
      </c>
      <c r="L412" s="45">
        <f t="shared" si="49"/>
        <v>0</v>
      </c>
    </row>
    <row r="413" spans="2:12" x14ac:dyDescent="0.25">
      <c r="B413" s="43">
        <v>1841059.56</v>
      </c>
      <c r="C413" s="37">
        <v>240</v>
      </c>
      <c r="D413" s="100">
        <v>0</v>
      </c>
      <c r="E413" s="100" t="str">
        <f t="shared" si="47"/>
        <v>0</v>
      </c>
      <c r="F413" s="33"/>
      <c r="G413" s="44">
        <f t="shared" si="43"/>
        <v>1841059.56</v>
      </c>
      <c r="H413" s="44">
        <f t="shared" si="44"/>
        <v>0</v>
      </c>
      <c r="I413" s="44">
        <f t="shared" si="45"/>
        <v>0</v>
      </c>
      <c r="J413" s="45">
        <f t="shared" si="46"/>
        <v>0</v>
      </c>
      <c r="K413" s="45">
        <f t="shared" si="48"/>
        <v>0</v>
      </c>
      <c r="L413" s="45">
        <f t="shared" si="49"/>
        <v>0</v>
      </c>
    </row>
    <row r="414" spans="2:12" x14ac:dyDescent="0.25">
      <c r="B414" s="43">
        <v>16269565.26</v>
      </c>
      <c r="C414" s="37">
        <v>500</v>
      </c>
      <c r="D414" s="100">
        <v>0</v>
      </c>
      <c r="E414" s="100" t="str">
        <f t="shared" si="47"/>
        <v>0</v>
      </c>
      <c r="F414" s="33"/>
      <c r="G414" s="44">
        <f t="shared" si="43"/>
        <v>16269565.26</v>
      </c>
      <c r="H414" s="44">
        <f t="shared" si="44"/>
        <v>0</v>
      </c>
      <c r="I414" s="44">
        <f t="shared" si="45"/>
        <v>0</v>
      </c>
      <c r="J414" s="45">
        <f t="shared" si="46"/>
        <v>0</v>
      </c>
      <c r="K414" s="45">
        <f t="shared" si="48"/>
        <v>0</v>
      </c>
      <c r="L414" s="45">
        <f t="shared" si="49"/>
        <v>0</v>
      </c>
    </row>
    <row r="415" spans="2:12" x14ac:dyDescent="0.25">
      <c r="B415" s="43">
        <v>13102948.449999999</v>
      </c>
      <c r="C415" s="37">
        <v>500</v>
      </c>
      <c r="D415" s="100">
        <v>0</v>
      </c>
      <c r="E415" s="100" t="str">
        <f t="shared" si="47"/>
        <v>0</v>
      </c>
      <c r="F415" s="33"/>
      <c r="G415" s="44">
        <f t="shared" si="43"/>
        <v>13102948.449999999</v>
      </c>
      <c r="H415" s="44">
        <f t="shared" si="44"/>
        <v>0</v>
      </c>
      <c r="I415" s="44">
        <f t="shared" si="45"/>
        <v>0</v>
      </c>
      <c r="J415" s="45">
        <f t="shared" si="46"/>
        <v>0</v>
      </c>
      <c r="K415" s="45">
        <f t="shared" si="48"/>
        <v>0</v>
      </c>
      <c r="L415" s="45">
        <f t="shared" si="49"/>
        <v>0</v>
      </c>
    </row>
    <row r="416" spans="2:12" x14ac:dyDescent="0.25">
      <c r="B416" s="43">
        <v>4498303.17</v>
      </c>
      <c r="C416" s="37">
        <v>500</v>
      </c>
      <c r="D416" s="100">
        <v>0</v>
      </c>
      <c r="E416" s="100" t="str">
        <f t="shared" si="47"/>
        <v>0</v>
      </c>
      <c r="F416" s="33"/>
      <c r="G416" s="44">
        <f t="shared" si="43"/>
        <v>4498303.17</v>
      </c>
      <c r="H416" s="44">
        <f t="shared" si="44"/>
        <v>0</v>
      </c>
      <c r="I416" s="44">
        <f t="shared" si="45"/>
        <v>0</v>
      </c>
      <c r="J416" s="45">
        <f t="shared" si="46"/>
        <v>0</v>
      </c>
      <c r="K416" s="45">
        <f t="shared" si="48"/>
        <v>0</v>
      </c>
      <c r="L416" s="45">
        <f t="shared" si="49"/>
        <v>0</v>
      </c>
    </row>
    <row r="417" spans="2:12" x14ac:dyDescent="0.25">
      <c r="B417" s="43">
        <v>115241364.48</v>
      </c>
      <c r="C417" s="37">
        <v>500</v>
      </c>
      <c r="D417" s="100">
        <v>0</v>
      </c>
      <c r="E417" s="100" t="str">
        <f t="shared" si="47"/>
        <v>0</v>
      </c>
      <c r="F417" s="33"/>
      <c r="G417" s="44">
        <f t="shared" si="43"/>
        <v>115241364.48</v>
      </c>
      <c r="H417" s="44">
        <f t="shared" si="44"/>
        <v>0</v>
      </c>
      <c r="I417" s="44">
        <f t="shared" si="45"/>
        <v>0</v>
      </c>
      <c r="J417" s="45">
        <f t="shared" si="46"/>
        <v>0</v>
      </c>
      <c r="K417" s="45">
        <f t="shared" si="48"/>
        <v>0</v>
      </c>
      <c r="L417" s="45">
        <f t="shared" si="49"/>
        <v>0</v>
      </c>
    </row>
    <row r="418" spans="2:12" x14ac:dyDescent="0.25">
      <c r="B418" s="43">
        <v>4114032.95</v>
      </c>
      <c r="C418" s="37">
        <v>500</v>
      </c>
      <c r="D418" s="100">
        <v>0</v>
      </c>
      <c r="E418" s="100" t="str">
        <f t="shared" si="47"/>
        <v>0</v>
      </c>
      <c r="F418" s="33"/>
      <c r="G418" s="44">
        <f t="shared" si="43"/>
        <v>4114032.95</v>
      </c>
      <c r="H418" s="44">
        <f t="shared" si="44"/>
        <v>0</v>
      </c>
      <c r="I418" s="44">
        <f t="shared" si="45"/>
        <v>0</v>
      </c>
      <c r="J418" s="45">
        <f t="shared" si="46"/>
        <v>0</v>
      </c>
      <c r="K418" s="45">
        <f t="shared" si="48"/>
        <v>0</v>
      </c>
      <c r="L418" s="45">
        <f t="shared" si="49"/>
        <v>0</v>
      </c>
    </row>
    <row r="419" spans="2:12" x14ac:dyDescent="0.25">
      <c r="B419" s="43">
        <v>116326831.70999999</v>
      </c>
      <c r="C419" s="37">
        <v>500</v>
      </c>
      <c r="D419" s="100">
        <v>0</v>
      </c>
      <c r="E419" s="100" t="str">
        <f t="shared" si="47"/>
        <v>0</v>
      </c>
      <c r="F419" s="33"/>
      <c r="G419" s="44">
        <f t="shared" si="43"/>
        <v>116326831.70999999</v>
      </c>
      <c r="H419" s="44">
        <f t="shared" si="44"/>
        <v>0</v>
      </c>
      <c r="I419" s="44">
        <f t="shared" si="45"/>
        <v>0</v>
      </c>
      <c r="J419" s="45">
        <f t="shared" si="46"/>
        <v>0</v>
      </c>
      <c r="K419" s="45">
        <f t="shared" si="48"/>
        <v>0</v>
      </c>
      <c r="L419" s="45">
        <f t="shared" si="49"/>
        <v>0</v>
      </c>
    </row>
    <row r="420" spans="2:12" x14ac:dyDescent="0.25">
      <c r="B420" s="43">
        <v>2162445.0900000003</v>
      </c>
      <c r="C420" s="37">
        <v>500</v>
      </c>
      <c r="D420" s="100">
        <v>0</v>
      </c>
      <c r="E420" s="100" t="str">
        <f t="shared" si="47"/>
        <v>0</v>
      </c>
      <c r="F420" s="33"/>
      <c r="G420" s="44">
        <f t="shared" si="43"/>
        <v>2162445.0900000003</v>
      </c>
      <c r="H420" s="44">
        <f t="shared" si="44"/>
        <v>0</v>
      </c>
      <c r="I420" s="44">
        <f t="shared" si="45"/>
        <v>0</v>
      </c>
      <c r="J420" s="45">
        <f t="shared" si="46"/>
        <v>0</v>
      </c>
      <c r="K420" s="45">
        <f t="shared" si="48"/>
        <v>0</v>
      </c>
      <c r="L420" s="45">
        <f t="shared" si="49"/>
        <v>0</v>
      </c>
    </row>
    <row r="421" spans="2:12" x14ac:dyDescent="0.25">
      <c r="B421" s="43">
        <v>4535701.05</v>
      </c>
      <c r="C421" s="37">
        <v>500</v>
      </c>
      <c r="D421" s="100">
        <v>0</v>
      </c>
      <c r="E421" s="100" t="str">
        <f t="shared" si="47"/>
        <v>0</v>
      </c>
      <c r="F421" s="33"/>
      <c r="G421" s="44">
        <f t="shared" si="43"/>
        <v>4535701.05</v>
      </c>
      <c r="H421" s="44">
        <f t="shared" si="44"/>
        <v>0</v>
      </c>
      <c r="I421" s="44">
        <f t="shared" si="45"/>
        <v>0</v>
      </c>
      <c r="J421" s="45">
        <f t="shared" si="46"/>
        <v>0</v>
      </c>
      <c r="K421" s="45">
        <f t="shared" si="48"/>
        <v>0</v>
      </c>
      <c r="L421" s="45">
        <f t="shared" si="49"/>
        <v>0</v>
      </c>
    </row>
    <row r="422" spans="2:12" x14ac:dyDescent="0.25">
      <c r="B422" s="43">
        <v>4501804.96</v>
      </c>
      <c r="C422" s="37">
        <v>500</v>
      </c>
      <c r="D422" s="100">
        <v>0</v>
      </c>
      <c r="E422" s="100" t="str">
        <f t="shared" si="47"/>
        <v>0</v>
      </c>
      <c r="F422" s="33"/>
      <c r="G422" s="44">
        <f t="shared" si="43"/>
        <v>4501804.96</v>
      </c>
      <c r="H422" s="44">
        <f t="shared" si="44"/>
        <v>0</v>
      </c>
      <c r="I422" s="44">
        <f t="shared" si="45"/>
        <v>0</v>
      </c>
      <c r="J422" s="45">
        <f t="shared" si="46"/>
        <v>0</v>
      </c>
      <c r="K422" s="45">
        <f t="shared" si="48"/>
        <v>0</v>
      </c>
      <c r="L422" s="45">
        <f t="shared" si="49"/>
        <v>0</v>
      </c>
    </row>
    <row r="423" spans="2:12" x14ac:dyDescent="0.25">
      <c r="B423" s="43">
        <v>905722212.38999999</v>
      </c>
      <c r="C423" s="37">
        <v>500</v>
      </c>
      <c r="D423" s="100">
        <v>0</v>
      </c>
      <c r="E423" s="100" t="str">
        <f t="shared" si="47"/>
        <v>0</v>
      </c>
      <c r="F423" s="33"/>
      <c r="G423" s="44">
        <f t="shared" si="43"/>
        <v>905722212.38999999</v>
      </c>
      <c r="H423" s="44">
        <f t="shared" si="44"/>
        <v>0</v>
      </c>
      <c r="I423" s="44">
        <f t="shared" si="45"/>
        <v>0</v>
      </c>
      <c r="J423" s="45">
        <f t="shared" si="46"/>
        <v>0</v>
      </c>
      <c r="K423" s="45">
        <f t="shared" si="48"/>
        <v>0</v>
      </c>
      <c r="L423" s="45">
        <f t="shared" si="49"/>
        <v>0</v>
      </c>
    </row>
    <row r="424" spans="2:12" x14ac:dyDescent="0.25">
      <c r="B424" s="43">
        <v>11182.55</v>
      </c>
      <c r="C424" s="37">
        <v>138</v>
      </c>
      <c r="D424" s="100" t="s">
        <v>96</v>
      </c>
      <c r="E424" s="100" t="str">
        <f t="shared" si="47"/>
        <v>POD</v>
      </c>
      <c r="F424" s="33"/>
      <c r="G424" s="44">
        <f t="shared" si="43"/>
        <v>0</v>
      </c>
      <c r="H424" s="44">
        <f t="shared" si="44"/>
        <v>0</v>
      </c>
      <c r="I424" s="44">
        <f t="shared" si="45"/>
        <v>6709.53</v>
      </c>
      <c r="J424" s="45">
        <f t="shared" si="46"/>
        <v>4473.0199999999995</v>
      </c>
      <c r="K424" s="45">
        <f t="shared" si="48"/>
        <v>0</v>
      </c>
      <c r="L424" s="45">
        <f t="shared" si="49"/>
        <v>0</v>
      </c>
    </row>
    <row r="425" spans="2:12" x14ac:dyDescent="0.25">
      <c r="B425" s="43">
        <v>-8734</v>
      </c>
      <c r="C425" s="37">
        <v>138</v>
      </c>
      <c r="D425" s="100" t="s">
        <v>97</v>
      </c>
      <c r="E425" s="100" t="str">
        <f t="shared" si="47"/>
        <v>Gen</v>
      </c>
      <c r="F425" s="33"/>
      <c r="G425" s="44">
        <f t="shared" si="43"/>
        <v>0</v>
      </c>
      <c r="H425" s="44">
        <f t="shared" si="44"/>
        <v>0</v>
      </c>
      <c r="I425" s="44">
        <f t="shared" si="45"/>
        <v>0</v>
      </c>
      <c r="J425" s="45">
        <f t="shared" si="46"/>
        <v>0</v>
      </c>
      <c r="K425" s="45">
        <f t="shared" si="48"/>
        <v>-8734</v>
      </c>
      <c r="L425" s="45">
        <f t="shared" si="49"/>
        <v>0</v>
      </c>
    </row>
    <row r="426" spans="2:12" x14ac:dyDescent="0.25">
      <c r="B426" s="43">
        <v>727364.92999999993</v>
      </c>
      <c r="C426" s="37">
        <v>138</v>
      </c>
      <c r="D426" s="100" t="s">
        <v>96</v>
      </c>
      <c r="E426" s="100" t="str">
        <f t="shared" si="47"/>
        <v>POD</v>
      </c>
      <c r="F426" s="33"/>
      <c r="G426" s="44">
        <f t="shared" si="43"/>
        <v>0</v>
      </c>
      <c r="H426" s="44">
        <f t="shared" si="44"/>
        <v>0</v>
      </c>
      <c r="I426" s="44">
        <f t="shared" si="45"/>
        <v>436418.95799999993</v>
      </c>
      <c r="J426" s="45">
        <f t="shared" si="46"/>
        <v>290945.97200000001</v>
      </c>
      <c r="K426" s="45">
        <f t="shared" si="48"/>
        <v>0</v>
      </c>
      <c r="L426" s="45">
        <f t="shared" si="49"/>
        <v>0</v>
      </c>
    </row>
    <row r="427" spans="2:12" x14ac:dyDescent="0.25">
      <c r="B427" s="43">
        <v>-11718.970000000001</v>
      </c>
      <c r="C427" s="37">
        <v>138</v>
      </c>
      <c r="D427" s="100" t="s">
        <v>96</v>
      </c>
      <c r="E427" s="100" t="str">
        <f t="shared" si="47"/>
        <v>POD</v>
      </c>
      <c r="F427" s="33"/>
      <c r="G427" s="44">
        <f t="shared" si="43"/>
        <v>0</v>
      </c>
      <c r="H427" s="44">
        <f t="shared" si="44"/>
        <v>0</v>
      </c>
      <c r="I427" s="44">
        <f t="shared" si="45"/>
        <v>-7031.3820000000005</v>
      </c>
      <c r="J427" s="45">
        <f t="shared" si="46"/>
        <v>-4687.5880000000006</v>
      </c>
      <c r="K427" s="45">
        <f t="shared" si="48"/>
        <v>0</v>
      </c>
      <c r="L427" s="45">
        <f t="shared" si="49"/>
        <v>0</v>
      </c>
    </row>
    <row r="428" spans="2:12" x14ac:dyDescent="0.25">
      <c r="B428" s="43">
        <v>474230.2</v>
      </c>
      <c r="C428" s="37">
        <v>69</v>
      </c>
      <c r="D428" s="100" t="s">
        <v>96</v>
      </c>
      <c r="E428" s="100" t="str">
        <f t="shared" si="47"/>
        <v>POD</v>
      </c>
      <c r="F428" s="33"/>
      <c r="G428" s="44">
        <f t="shared" si="43"/>
        <v>0</v>
      </c>
      <c r="H428" s="44">
        <f t="shared" si="44"/>
        <v>0</v>
      </c>
      <c r="I428" s="44">
        <f t="shared" si="45"/>
        <v>284538.12</v>
      </c>
      <c r="J428" s="45">
        <f t="shared" si="46"/>
        <v>189692.08000000002</v>
      </c>
      <c r="K428" s="45">
        <f t="shared" si="48"/>
        <v>0</v>
      </c>
      <c r="L428" s="45">
        <f t="shared" si="49"/>
        <v>0</v>
      </c>
    </row>
    <row r="429" spans="2:12" x14ac:dyDescent="0.25">
      <c r="B429" s="43">
        <v>303078.93</v>
      </c>
      <c r="C429" s="37">
        <v>138</v>
      </c>
      <c r="D429" s="100" t="s">
        <v>97</v>
      </c>
      <c r="E429" s="100" t="str">
        <f t="shared" si="47"/>
        <v>Gen</v>
      </c>
      <c r="F429" s="33"/>
      <c r="G429" s="44">
        <f t="shared" si="43"/>
        <v>0</v>
      </c>
      <c r="H429" s="44">
        <f t="shared" si="44"/>
        <v>0</v>
      </c>
      <c r="I429" s="44">
        <f t="shared" si="45"/>
        <v>0</v>
      </c>
      <c r="J429" s="45">
        <f t="shared" si="46"/>
        <v>0</v>
      </c>
      <c r="K429" s="45">
        <f t="shared" si="48"/>
        <v>303078.93</v>
      </c>
      <c r="L429" s="45">
        <f t="shared" si="49"/>
        <v>0</v>
      </c>
    </row>
    <row r="430" spans="2:12" x14ac:dyDescent="0.25">
      <c r="B430" s="43">
        <v>226710.93000000002</v>
      </c>
      <c r="C430" s="37">
        <v>138</v>
      </c>
      <c r="D430" s="100" t="s">
        <v>96</v>
      </c>
      <c r="E430" s="100" t="str">
        <f t="shared" si="47"/>
        <v>POD</v>
      </c>
      <c r="F430" s="33"/>
      <c r="G430" s="44">
        <f t="shared" si="43"/>
        <v>0</v>
      </c>
      <c r="H430" s="44">
        <f t="shared" si="44"/>
        <v>0</v>
      </c>
      <c r="I430" s="44">
        <f t="shared" si="45"/>
        <v>136026.55800000002</v>
      </c>
      <c r="J430" s="45">
        <f t="shared" si="46"/>
        <v>90684.372000000018</v>
      </c>
      <c r="K430" s="45">
        <f t="shared" si="48"/>
        <v>0</v>
      </c>
      <c r="L430" s="45">
        <f t="shared" si="49"/>
        <v>0</v>
      </c>
    </row>
    <row r="431" spans="2:12" x14ac:dyDescent="0.25">
      <c r="B431" s="43">
        <v>-48607.96</v>
      </c>
      <c r="C431" s="37">
        <v>69</v>
      </c>
      <c r="D431" s="100" t="s">
        <v>96</v>
      </c>
      <c r="E431" s="100" t="str">
        <f t="shared" si="47"/>
        <v>POD</v>
      </c>
      <c r="F431" s="33"/>
      <c r="G431" s="44">
        <f t="shared" si="43"/>
        <v>0</v>
      </c>
      <c r="H431" s="44">
        <f t="shared" si="44"/>
        <v>0</v>
      </c>
      <c r="I431" s="44">
        <f t="shared" si="45"/>
        <v>-29164.775999999998</v>
      </c>
      <c r="J431" s="45">
        <f t="shared" si="46"/>
        <v>-19443.184000000001</v>
      </c>
      <c r="K431" s="45">
        <f t="shared" si="48"/>
        <v>0</v>
      </c>
      <c r="L431" s="45">
        <f t="shared" si="49"/>
        <v>0</v>
      </c>
    </row>
    <row r="432" spans="2:12" x14ac:dyDescent="0.25">
      <c r="B432" s="43">
        <v>23540.62</v>
      </c>
      <c r="C432" s="37">
        <v>69</v>
      </c>
      <c r="D432" s="100" t="s">
        <v>96</v>
      </c>
      <c r="E432" s="100" t="str">
        <f t="shared" si="47"/>
        <v>POD</v>
      </c>
      <c r="F432" s="33"/>
      <c r="G432" s="44">
        <f t="shared" si="43"/>
        <v>0</v>
      </c>
      <c r="H432" s="44">
        <f t="shared" si="44"/>
        <v>0</v>
      </c>
      <c r="I432" s="44">
        <f t="shared" si="45"/>
        <v>14124.371999999999</v>
      </c>
      <c r="J432" s="45">
        <f t="shared" si="46"/>
        <v>9416.2479999999996</v>
      </c>
      <c r="K432" s="45">
        <f t="shared" si="48"/>
        <v>0</v>
      </c>
      <c r="L432" s="45">
        <f t="shared" si="49"/>
        <v>0</v>
      </c>
    </row>
    <row r="433" spans="1:12" x14ac:dyDescent="0.25">
      <c r="B433" s="43">
        <v>-65.64</v>
      </c>
      <c r="C433" s="37">
        <v>69</v>
      </c>
      <c r="D433" s="100" t="s">
        <v>97</v>
      </c>
      <c r="E433" s="100" t="str">
        <f t="shared" si="47"/>
        <v>Gen</v>
      </c>
      <c r="F433" s="33"/>
      <c r="G433" s="44">
        <f t="shared" si="43"/>
        <v>0</v>
      </c>
      <c r="H433" s="44">
        <f t="shared" si="44"/>
        <v>0</v>
      </c>
      <c r="I433" s="44">
        <f t="shared" si="45"/>
        <v>0</v>
      </c>
      <c r="J433" s="45">
        <f t="shared" si="46"/>
        <v>0</v>
      </c>
      <c r="K433" s="45">
        <f t="shared" si="48"/>
        <v>-65.64</v>
      </c>
      <c r="L433" s="45">
        <f t="shared" si="49"/>
        <v>0</v>
      </c>
    </row>
    <row r="434" spans="1:12" x14ac:dyDescent="0.25">
      <c r="B434" s="43">
        <v>136434.13</v>
      </c>
      <c r="C434" s="37">
        <v>69</v>
      </c>
      <c r="D434" s="100" t="s">
        <v>97</v>
      </c>
      <c r="E434" s="100" t="str">
        <f t="shared" si="47"/>
        <v>Gen</v>
      </c>
      <c r="F434" s="33"/>
      <c r="G434" s="44">
        <f t="shared" si="43"/>
        <v>0</v>
      </c>
      <c r="H434" s="44">
        <f t="shared" si="44"/>
        <v>0</v>
      </c>
      <c r="I434" s="44">
        <f t="shared" si="45"/>
        <v>0</v>
      </c>
      <c r="J434" s="45">
        <f t="shared" si="46"/>
        <v>0</v>
      </c>
      <c r="K434" s="45">
        <f t="shared" si="48"/>
        <v>136434.13</v>
      </c>
      <c r="L434" s="45">
        <f t="shared" si="49"/>
        <v>0</v>
      </c>
    </row>
    <row r="435" spans="1:12" x14ac:dyDescent="0.25">
      <c r="B435" s="43">
        <v>519899.07999999996</v>
      </c>
      <c r="C435" s="37">
        <v>138</v>
      </c>
      <c r="D435" s="100" t="s">
        <v>96</v>
      </c>
      <c r="E435" s="100" t="str">
        <f t="shared" si="47"/>
        <v>POD</v>
      </c>
      <c r="F435" s="33"/>
      <c r="G435" s="44">
        <f t="shared" si="43"/>
        <v>0</v>
      </c>
      <c r="H435" s="44">
        <f t="shared" si="44"/>
        <v>0</v>
      </c>
      <c r="I435" s="44">
        <f t="shared" si="45"/>
        <v>311939.44799999997</v>
      </c>
      <c r="J435" s="45">
        <f t="shared" si="46"/>
        <v>207959.63199999998</v>
      </c>
      <c r="K435" s="45">
        <f t="shared" si="48"/>
        <v>0</v>
      </c>
      <c r="L435" s="45">
        <f t="shared" si="49"/>
        <v>0</v>
      </c>
    </row>
    <row r="436" spans="1:12" x14ac:dyDescent="0.25">
      <c r="B436" s="43">
        <v>501877.41000000003</v>
      </c>
      <c r="C436" s="37">
        <v>138</v>
      </c>
      <c r="D436" s="100" t="s">
        <v>97</v>
      </c>
      <c r="E436" s="100" t="str">
        <f t="shared" si="47"/>
        <v>Gen</v>
      </c>
      <c r="F436" s="33"/>
      <c r="G436" s="44">
        <f t="shared" si="43"/>
        <v>0</v>
      </c>
      <c r="H436" s="44">
        <f t="shared" si="44"/>
        <v>0</v>
      </c>
      <c r="I436" s="44">
        <f t="shared" si="45"/>
        <v>0</v>
      </c>
      <c r="J436" s="45">
        <f t="shared" si="46"/>
        <v>0</v>
      </c>
      <c r="K436" s="45">
        <f t="shared" si="48"/>
        <v>501877.41000000003</v>
      </c>
      <c r="L436" s="45">
        <f t="shared" si="49"/>
        <v>0</v>
      </c>
    </row>
    <row r="437" spans="1:12" x14ac:dyDescent="0.25">
      <c r="B437" s="43">
        <v>394905.15</v>
      </c>
      <c r="C437" s="37">
        <v>138</v>
      </c>
      <c r="D437" s="100" t="s">
        <v>97</v>
      </c>
      <c r="E437" s="100" t="str">
        <f t="shared" si="47"/>
        <v>Gen</v>
      </c>
      <c r="F437" s="33"/>
      <c r="G437" s="44">
        <f t="shared" si="43"/>
        <v>0</v>
      </c>
      <c r="H437" s="44">
        <f t="shared" si="44"/>
        <v>0</v>
      </c>
      <c r="I437" s="44">
        <f t="shared" si="45"/>
        <v>0</v>
      </c>
      <c r="J437" s="45">
        <f t="shared" si="46"/>
        <v>0</v>
      </c>
      <c r="K437" s="45">
        <f t="shared" si="48"/>
        <v>394905.15</v>
      </c>
      <c r="L437" s="45">
        <f t="shared" si="49"/>
        <v>0</v>
      </c>
    </row>
    <row r="438" spans="1:12" x14ac:dyDescent="0.25">
      <c r="B438" s="43">
        <v>3330.42</v>
      </c>
      <c r="C438" s="37">
        <v>138</v>
      </c>
      <c r="D438" s="100" t="s">
        <v>96</v>
      </c>
      <c r="E438" s="100" t="str">
        <f t="shared" si="47"/>
        <v>POD</v>
      </c>
      <c r="F438" s="33"/>
      <c r="G438" s="44">
        <f t="shared" si="43"/>
        <v>0</v>
      </c>
      <c r="H438" s="44">
        <f t="shared" si="44"/>
        <v>0</v>
      </c>
      <c r="I438" s="44">
        <f t="shared" si="45"/>
        <v>1998.252</v>
      </c>
      <c r="J438" s="45">
        <f t="shared" si="46"/>
        <v>1332.1680000000001</v>
      </c>
      <c r="K438" s="45">
        <f t="shared" si="48"/>
        <v>0</v>
      </c>
      <c r="L438" s="45">
        <f t="shared" si="49"/>
        <v>0</v>
      </c>
    </row>
    <row r="439" spans="1:12" ht="13" x14ac:dyDescent="0.3">
      <c r="A439" s="41" t="s">
        <v>80</v>
      </c>
      <c r="B439" s="43">
        <v>234325.34</v>
      </c>
      <c r="C439" s="37">
        <v>138</v>
      </c>
      <c r="D439" s="101">
        <v>0</v>
      </c>
      <c r="E439" s="100" t="str">
        <f t="shared" si="47"/>
        <v>0</v>
      </c>
      <c r="F439" s="33"/>
      <c r="G439" s="44">
        <f t="shared" si="43"/>
        <v>0</v>
      </c>
      <c r="H439" s="44">
        <f t="shared" si="44"/>
        <v>234325.34</v>
      </c>
      <c r="I439" s="44">
        <f t="shared" si="45"/>
        <v>0</v>
      </c>
      <c r="J439" s="45">
        <f t="shared" si="46"/>
        <v>0</v>
      </c>
      <c r="K439" s="45">
        <f t="shared" si="48"/>
        <v>0</v>
      </c>
      <c r="L439" s="45">
        <f t="shared" si="49"/>
        <v>0</v>
      </c>
    </row>
    <row r="440" spans="1:12" x14ac:dyDescent="0.25">
      <c r="B440" s="43">
        <v>213440.89</v>
      </c>
      <c r="C440" s="37">
        <v>138</v>
      </c>
      <c r="D440" s="100" t="s">
        <v>96</v>
      </c>
      <c r="E440" s="100" t="str">
        <f t="shared" si="47"/>
        <v>POD</v>
      </c>
      <c r="F440" s="33"/>
      <c r="G440" s="44">
        <f t="shared" si="43"/>
        <v>0</v>
      </c>
      <c r="H440" s="44">
        <f t="shared" si="44"/>
        <v>0</v>
      </c>
      <c r="I440" s="44">
        <f t="shared" si="45"/>
        <v>128064.534</v>
      </c>
      <c r="J440" s="45">
        <f t="shared" si="46"/>
        <v>85376.356000000014</v>
      </c>
      <c r="K440" s="45">
        <f t="shared" si="48"/>
        <v>0</v>
      </c>
      <c r="L440" s="45">
        <f t="shared" si="49"/>
        <v>0</v>
      </c>
    </row>
    <row r="441" spans="1:12" x14ac:dyDescent="0.25">
      <c r="B441" s="43">
        <v>203589.12</v>
      </c>
      <c r="C441" s="37">
        <v>138</v>
      </c>
      <c r="D441" s="100" t="s">
        <v>96</v>
      </c>
      <c r="E441" s="100" t="str">
        <f t="shared" si="47"/>
        <v>POD</v>
      </c>
      <c r="F441" s="33"/>
      <c r="G441" s="44">
        <f t="shared" si="43"/>
        <v>0</v>
      </c>
      <c r="H441" s="44">
        <f t="shared" si="44"/>
        <v>0</v>
      </c>
      <c r="I441" s="44">
        <f t="shared" si="45"/>
        <v>122153.47199999999</v>
      </c>
      <c r="J441" s="45">
        <f t="shared" si="46"/>
        <v>81435.648000000001</v>
      </c>
      <c r="K441" s="45">
        <f t="shared" si="48"/>
        <v>0</v>
      </c>
      <c r="L441" s="45">
        <f t="shared" si="49"/>
        <v>0</v>
      </c>
    </row>
    <row r="442" spans="1:12" x14ac:dyDescent="0.25">
      <c r="B442" s="43">
        <v>162960.44999999998</v>
      </c>
      <c r="C442" s="37">
        <v>138</v>
      </c>
      <c r="D442" s="100" t="s">
        <v>96</v>
      </c>
      <c r="E442" s="100" t="str">
        <f t="shared" si="47"/>
        <v>POD</v>
      </c>
      <c r="F442" s="33"/>
      <c r="G442" s="44">
        <f t="shared" si="43"/>
        <v>0</v>
      </c>
      <c r="H442" s="44">
        <f t="shared" si="44"/>
        <v>0</v>
      </c>
      <c r="I442" s="44">
        <f t="shared" si="45"/>
        <v>97776.26999999999</v>
      </c>
      <c r="J442" s="45">
        <f t="shared" si="46"/>
        <v>65184.179999999993</v>
      </c>
      <c r="K442" s="45">
        <f t="shared" si="48"/>
        <v>0</v>
      </c>
      <c r="L442" s="45">
        <f t="shared" si="49"/>
        <v>0</v>
      </c>
    </row>
    <row r="443" spans="1:12" x14ac:dyDescent="0.25">
      <c r="B443" s="43">
        <v>167436.79</v>
      </c>
      <c r="C443" s="37">
        <v>138</v>
      </c>
      <c r="D443" s="100" t="s">
        <v>96</v>
      </c>
      <c r="E443" s="100" t="str">
        <f t="shared" si="47"/>
        <v>POD</v>
      </c>
      <c r="F443" s="33"/>
      <c r="G443" s="44">
        <f t="shared" si="43"/>
        <v>0</v>
      </c>
      <c r="H443" s="44">
        <f t="shared" si="44"/>
        <v>0</v>
      </c>
      <c r="I443" s="44">
        <f t="shared" si="45"/>
        <v>100462.07400000001</v>
      </c>
      <c r="J443" s="45">
        <f t="shared" si="46"/>
        <v>66974.716</v>
      </c>
      <c r="K443" s="45">
        <f t="shared" si="48"/>
        <v>0</v>
      </c>
      <c r="L443" s="45">
        <f t="shared" si="49"/>
        <v>0</v>
      </c>
    </row>
    <row r="444" spans="1:12" x14ac:dyDescent="0.25">
      <c r="B444" s="43">
        <v>54335.76</v>
      </c>
      <c r="C444" s="37">
        <v>138</v>
      </c>
      <c r="D444" s="100" t="s">
        <v>96</v>
      </c>
      <c r="E444" s="100" t="str">
        <f t="shared" si="47"/>
        <v>POD</v>
      </c>
      <c r="F444" s="33"/>
      <c r="G444" s="44">
        <f t="shared" si="43"/>
        <v>0</v>
      </c>
      <c r="H444" s="44">
        <f t="shared" si="44"/>
        <v>0</v>
      </c>
      <c r="I444" s="44">
        <f t="shared" si="45"/>
        <v>32601.455999999998</v>
      </c>
      <c r="J444" s="45">
        <f t="shared" si="46"/>
        <v>21734.304000000004</v>
      </c>
      <c r="K444" s="45">
        <f t="shared" si="48"/>
        <v>0</v>
      </c>
      <c r="L444" s="45">
        <f t="shared" si="49"/>
        <v>0</v>
      </c>
    </row>
    <row r="445" spans="1:12" x14ac:dyDescent="0.25">
      <c r="B445" s="43">
        <v>9524.66</v>
      </c>
      <c r="C445" s="37">
        <v>138</v>
      </c>
      <c r="D445" s="100" t="s">
        <v>96</v>
      </c>
      <c r="E445" s="100" t="str">
        <f t="shared" si="47"/>
        <v>POD</v>
      </c>
      <c r="F445" s="33"/>
      <c r="G445" s="44">
        <f t="shared" si="43"/>
        <v>0</v>
      </c>
      <c r="H445" s="44">
        <f t="shared" si="44"/>
        <v>0</v>
      </c>
      <c r="I445" s="44">
        <f t="shared" si="45"/>
        <v>5714.7959999999994</v>
      </c>
      <c r="J445" s="45">
        <f t="shared" si="46"/>
        <v>3809.864</v>
      </c>
      <c r="K445" s="45">
        <f t="shared" si="48"/>
        <v>0</v>
      </c>
      <c r="L445" s="45">
        <f t="shared" si="49"/>
        <v>0</v>
      </c>
    </row>
    <row r="446" spans="1:12" x14ac:dyDescent="0.25">
      <c r="B446" s="43">
        <v>589385.32999999996</v>
      </c>
      <c r="C446" s="37">
        <v>138</v>
      </c>
      <c r="D446" s="100" t="s">
        <v>96</v>
      </c>
      <c r="E446" s="100" t="str">
        <f t="shared" si="47"/>
        <v>POD</v>
      </c>
      <c r="F446" s="33"/>
      <c r="G446" s="44">
        <f t="shared" si="43"/>
        <v>0</v>
      </c>
      <c r="H446" s="44">
        <f t="shared" si="44"/>
        <v>0</v>
      </c>
      <c r="I446" s="44">
        <f t="shared" si="45"/>
        <v>353631.19799999997</v>
      </c>
      <c r="J446" s="45">
        <f t="shared" si="46"/>
        <v>235754.13199999998</v>
      </c>
      <c r="K446" s="45">
        <f t="shared" si="48"/>
        <v>0</v>
      </c>
      <c r="L446" s="45">
        <f t="shared" si="49"/>
        <v>0</v>
      </c>
    </row>
    <row r="447" spans="1:12" x14ac:dyDescent="0.25">
      <c r="B447" s="43">
        <v>143864.86000000002</v>
      </c>
      <c r="C447" s="37">
        <v>138</v>
      </c>
      <c r="D447" s="100" t="s">
        <v>96</v>
      </c>
      <c r="E447" s="100" t="str">
        <f t="shared" si="47"/>
        <v>POD</v>
      </c>
      <c r="F447" s="33"/>
      <c r="G447" s="44">
        <f t="shared" si="43"/>
        <v>0</v>
      </c>
      <c r="H447" s="44">
        <f t="shared" si="44"/>
        <v>0</v>
      </c>
      <c r="I447" s="44">
        <f t="shared" si="45"/>
        <v>86318.916000000012</v>
      </c>
      <c r="J447" s="45">
        <f t="shared" si="46"/>
        <v>57545.94400000001</v>
      </c>
      <c r="K447" s="45">
        <f t="shared" si="48"/>
        <v>0</v>
      </c>
      <c r="L447" s="45">
        <f t="shared" si="49"/>
        <v>0</v>
      </c>
    </row>
    <row r="448" spans="1:12" x14ac:dyDescent="0.25">
      <c r="B448" s="43">
        <v>423322.02</v>
      </c>
      <c r="C448" s="37">
        <v>138</v>
      </c>
      <c r="D448" s="100" t="s">
        <v>96</v>
      </c>
      <c r="E448" s="100" t="str">
        <f t="shared" si="47"/>
        <v>POD</v>
      </c>
      <c r="F448" s="33"/>
      <c r="G448" s="44">
        <f t="shared" si="43"/>
        <v>0</v>
      </c>
      <c r="H448" s="44">
        <f t="shared" si="44"/>
        <v>0</v>
      </c>
      <c r="I448" s="44">
        <f t="shared" si="45"/>
        <v>253993.212</v>
      </c>
      <c r="J448" s="45">
        <f t="shared" si="46"/>
        <v>169328.80800000002</v>
      </c>
      <c r="K448" s="45">
        <f t="shared" si="48"/>
        <v>0</v>
      </c>
      <c r="L448" s="45">
        <f t="shared" si="49"/>
        <v>0</v>
      </c>
    </row>
    <row r="449" spans="2:12" x14ac:dyDescent="0.25">
      <c r="B449" s="43">
        <v>-75265.97</v>
      </c>
      <c r="C449" s="37">
        <v>138</v>
      </c>
      <c r="D449" s="100" t="s">
        <v>96</v>
      </c>
      <c r="E449" s="100" t="str">
        <f t="shared" si="47"/>
        <v>POD</v>
      </c>
      <c r="F449" s="33"/>
      <c r="G449" s="44">
        <f t="shared" si="43"/>
        <v>0</v>
      </c>
      <c r="H449" s="44">
        <f t="shared" si="44"/>
        <v>0</v>
      </c>
      <c r="I449" s="44">
        <f t="shared" si="45"/>
        <v>-45159.582000000002</v>
      </c>
      <c r="J449" s="45">
        <f t="shared" si="46"/>
        <v>-30106.388000000003</v>
      </c>
      <c r="K449" s="45">
        <f t="shared" si="48"/>
        <v>0</v>
      </c>
      <c r="L449" s="45">
        <f t="shared" si="49"/>
        <v>0</v>
      </c>
    </row>
    <row r="450" spans="2:12" x14ac:dyDescent="0.25">
      <c r="B450" s="43">
        <v>1082890.1399999999</v>
      </c>
      <c r="C450" s="37">
        <v>138</v>
      </c>
      <c r="D450" s="100" t="s">
        <v>96</v>
      </c>
      <c r="E450" s="100" t="str">
        <f t="shared" si="47"/>
        <v>POD</v>
      </c>
      <c r="F450" s="33"/>
      <c r="G450" s="44">
        <f t="shared" si="43"/>
        <v>0</v>
      </c>
      <c r="H450" s="44">
        <f t="shared" si="44"/>
        <v>0</v>
      </c>
      <c r="I450" s="44">
        <f t="shared" si="45"/>
        <v>649734.08399999992</v>
      </c>
      <c r="J450" s="45">
        <f t="shared" si="46"/>
        <v>433156.05599999998</v>
      </c>
      <c r="K450" s="45">
        <f t="shared" si="48"/>
        <v>0</v>
      </c>
      <c r="L450" s="45">
        <f t="shared" si="49"/>
        <v>0</v>
      </c>
    </row>
    <row r="451" spans="2:12" x14ac:dyDescent="0.25">
      <c r="B451" s="43">
        <v>898.47</v>
      </c>
      <c r="C451" s="37">
        <v>138</v>
      </c>
      <c r="D451" s="100" t="s">
        <v>96</v>
      </c>
      <c r="E451" s="100" t="str">
        <f t="shared" si="47"/>
        <v>POD</v>
      </c>
      <c r="F451" s="33"/>
      <c r="G451" s="44">
        <f t="shared" si="43"/>
        <v>0</v>
      </c>
      <c r="H451" s="44">
        <f t="shared" si="44"/>
        <v>0</v>
      </c>
      <c r="I451" s="44">
        <f t="shared" si="45"/>
        <v>539.08199999999999</v>
      </c>
      <c r="J451" s="45">
        <f t="shared" si="46"/>
        <v>359.38800000000003</v>
      </c>
      <c r="K451" s="45">
        <f t="shared" si="48"/>
        <v>0</v>
      </c>
      <c r="L451" s="45">
        <f t="shared" si="49"/>
        <v>0</v>
      </c>
    </row>
    <row r="452" spans="2:12" x14ac:dyDescent="0.25">
      <c r="B452" s="43">
        <v>161118.93</v>
      </c>
      <c r="C452" s="37">
        <v>138</v>
      </c>
      <c r="D452" s="100" t="s">
        <v>96</v>
      </c>
      <c r="E452" s="100" t="str">
        <f t="shared" si="47"/>
        <v>POD</v>
      </c>
      <c r="F452" s="33"/>
      <c r="G452" s="44">
        <f t="shared" si="43"/>
        <v>0</v>
      </c>
      <c r="H452" s="44">
        <f t="shared" si="44"/>
        <v>0</v>
      </c>
      <c r="I452" s="44">
        <f t="shared" si="45"/>
        <v>96671.357999999993</v>
      </c>
      <c r="J452" s="45">
        <f t="shared" si="46"/>
        <v>64447.572</v>
      </c>
      <c r="K452" s="45">
        <f t="shared" si="48"/>
        <v>0</v>
      </c>
      <c r="L452" s="45">
        <f t="shared" si="49"/>
        <v>0</v>
      </c>
    </row>
    <row r="453" spans="2:12" x14ac:dyDescent="0.25">
      <c r="B453" s="43">
        <v>143457.28999999998</v>
      </c>
      <c r="C453" s="37">
        <v>138</v>
      </c>
      <c r="D453" s="100" t="s">
        <v>96</v>
      </c>
      <c r="E453" s="100" t="str">
        <f t="shared" si="47"/>
        <v>POD</v>
      </c>
      <c r="F453" s="33"/>
      <c r="G453" s="44">
        <f t="shared" si="43"/>
        <v>0</v>
      </c>
      <c r="H453" s="44">
        <f t="shared" si="44"/>
        <v>0</v>
      </c>
      <c r="I453" s="44">
        <f t="shared" si="45"/>
        <v>86074.373999999982</v>
      </c>
      <c r="J453" s="45">
        <f t="shared" si="46"/>
        <v>57382.915999999997</v>
      </c>
      <c r="K453" s="45">
        <f t="shared" si="48"/>
        <v>0</v>
      </c>
      <c r="L453" s="45">
        <f t="shared" si="49"/>
        <v>0</v>
      </c>
    </row>
    <row r="454" spans="2:12" x14ac:dyDescent="0.25">
      <c r="B454" s="43">
        <v>-76800.679999999993</v>
      </c>
      <c r="C454" s="37">
        <v>138</v>
      </c>
      <c r="D454" s="100" t="s">
        <v>96</v>
      </c>
      <c r="E454" s="100" t="str">
        <f t="shared" si="47"/>
        <v>POD</v>
      </c>
      <c r="F454" s="33"/>
      <c r="G454" s="44">
        <f t="shared" si="43"/>
        <v>0</v>
      </c>
      <c r="H454" s="44">
        <f t="shared" si="44"/>
        <v>0</v>
      </c>
      <c r="I454" s="44">
        <f t="shared" si="45"/>
        <v>-46080.407999999996</v>
      </c>
      <c r="J454" s="45">
        <f t="shared" si="46"/>
        <v>-30720.271999999997</v>
      </c>
      <c r="K454" s="45">
        <f t="shared" si="48"/>
        <v>0</v>
      </c>
      <c r="L454" s="45">
        <f t="shared" si="49"/>
        <v>0</v>
      </c>
    </row>
    <row r="455" spans="2:12" x14ac:dyDescent="0.25">
      <c r="B455" s="43">
        <v>12283.55</v>
      </c>
      <c r="C455" s="37">
        <v>138</v>
      </c>
      <c r="D455" s="100" t="s">
        <v>96</v>
      </c>
      <c r="E455" s="100" t="str">
        <f t="shared" si="47"/>
        <v>POD</v>
      </c>
      <c r="F455" s="33"/>
      <c r="G455" s="44">
        <f t="shared" si="43"/>
        <v>0</v>
      </c>
      <c r="H455" s="44">
        <f t="shared" si="44"/>
        <v>0</v>
      </c>
      <c r="I455" s="44">
        <f t="shared" si="45"/>
        <v>7370.1299999999992</v>
      </c>
      <c r="J455" s="45">
        <f t="shared" si="46"/>
        <v>4913.42</v>
      </c>
      <c r="K455" s="45">
        <f t="shared" si="48"/>
        <v>0</v>
      </c>
      <c r="L455" s="45">
        <f t="shared" si="49"/>
        <v>0</v>
      </c>
    </row>
    <row r="456" spans="2:12" x14ac:dyDescent="0.25">
      <c r="B456" s="43">
        <v>65379.22</v>
      </c>
      <c r="C456" s="37">
        <v>138</v>
      </c>
      <c r="D456" s="100" t="s">
        <v>96</v>
      </c>
      <c r="E456" s="100" t="str">
        <f t="shared" si="47"/>
        <v>POD</v>
      </c>
      <c r="F456" s="33"/>
      <c r="G456" s="44">
        <f t="shared" ref="G456:G497" si="50">IF(D456=0,IF(C456&gt;=BulkLineLimit,B456,0),0)</f>
        <v>0</v>
      </c>
      <c r="H456" s="44">
        <f t="shared" ref="H456:H497" si="51">IF(D456=0,IF(AND(C456&lt;BulkLineLimit,C456&gt;=RegionalLineLimit),B456,0),0)</f>
        <v>0</v>
      </c>
      <c r="I456" s="44">
        <f t="shared" ref="I456:I497" si="52">IF(D456=0,IF(C456&lt;RegionalLineLimit,B456,0),0)+IF(AND(D456&lt;&gt;0,E456="POD"),(1-CustomerContributions)*B456,0)</f>
        <v>39227.531999999999</v>
      </c>
      <c r="J456" s="45">
        <f t="shared" ref="J456:J497" si="53">IF(AND(D456&lt;&gt;0,E456="POD"),CustomerContributions*B456,0)</f>
        <v>26151.688000000002</v>
      </c>
      <c r="K456" s="45">
        <f t="shared" si="48"/>
        <v>0</v>
      </c>
      <c r="L456" s="45">
        <f t="shared" si="49"/>
        <v>0</v>
      </c>
    </row>
    <row r="457" spans="2:12" x14ac:dyDescent="0.25">
      <c r="B457" s="43">
        <v>1901925.39</v>
      </c>
      <c r="C457" s="37">
        <v>138</v>
      </c>
      <c r="D457" s="100" t="s">
        <v>96</v>
      </c>
      <c r="E457" s="100" t="str">
        <f t="shared" ref="E457:E497" si="54">RIGHT(D457,3)</f>
        <v>POD</v>
      </c>
      <c r="F457" s="33"/>
      <c r="G457" s="44">
        <f t="shared" si="50"/>
        <v>0</v>
      </c>
      <c r="H457" s="44">
        <f t="shared" si="51"/>
        <v>0</v>
      </c>
      <c r="I457" s="44">
        <f t="shared" si="52"/>
        <v>1141155.2339999999</v>
      </c>
      <c r="J457" s="45">
        <f t="shared" si="53"/>
        <v>760770.15599999996</v>
      </c>
      <c r="K457" s="45">
        <f t="shared" ref="K457:K497" si="55">IF(AND(D457&lt;&gt;0,E457="Gen"),B457,0)</f>
        <v>0</v>
      </c>
      <c r="L457" s="45">
        <f t="shared" ref="L457:L497" si="56">B457-SUM(G457:K457)</f>
        <v>0</v>
      </c>
    </row>
    <row r="458" spans="2:12" x14ac:dyDescent="0.25">
      <c r="B458" s="43">
        <v>327977.71999999997</v>
      </c>
      <c r="C458" s="37">
        <v>138</v>
      </c>
      <c r="D458" s="100" t="s">
        <v>96</v>
      </c>
      <c r="E458" s="100" t="str">
        <f t="shared" si="54"/>
        <v>POD</v>
      </c>
      <c r="F458" s="33"/>
      <c r="G458" s="44">
        <f t="shared" si="50"/>
        <v>0</v>
      </c>
      <c r="H458" s="44">
        <f t="shared" si="51"/>
        <v>0</v>
      </c>
      <c r="I458" s="44">
        <f t="shared" si="52"/>
        <v>196786.63199999998</v>
      </c>
      <c r="J458" s="45">
        <f t="shared" si="53"/>
        <v>131191.08799999999</v>
      </c>
      <c r="K458" s="45">
        <f t="shared" si="55"/>
        <v>0</v>
      </c>
      <c r="L458" s="45">
        <f t="shared" si="56"/>
        <v>0</v>
      </c>
    </row>
    <row r="459" spans="2:12" x14ac:dyDescent="0.25">
      <c r="B459" s="43">
        <v>163917.19</v>
      </c>
      <c r="C459" s="37">
        <v>138</v>
      </c>
      <c r="D459" s="100" t="s">
        <v>97</v>
      </c>
      <c r="E459" s="100" t="str">
        <f t="shared" si="54"/>
        <v>Gen</v>
      </c>
      <c r="F459" s="33"/>
      <c r="G459" s="44">
        <f t="shared" si="50"/>
        <v>0</v>
      </c>
      <c r="H459" s="44">
        <f t="shared" si="51"/>
        <v>0</v>
      </c>
      <c r="I459" s="44">
        <f t="shared" si="52"/>
        <v>0</v>
      </c>
      <c r="J459" s="45">
        <f t="shared" si="53"/>
        <v>0</v>
      </c>
      <c r="K459" s="45">
        <f t="shared" si="55"/>
        <v>163917.19</v>
      </c>
      <c r="L459" s="45">
        <f t="shared" si="56"/>
        <v>0</v>
      </c>
    </row>
    <row r="460" spans="2:12" x14ac:dyDescent="0.25">
      <c r="B460" s="43">
        <v>1507325.14</v>
      </c>
      <c r="C460" s="37">
        <v>138</v>
      </c>
      <c r="D460" s="100" t="s">
        <v>96</v>
      </c>
      <c r="E460" s="100" t="str">
        <f t="shared" si="54"/>
        <v>POD</v>
      </c>
      <c r="F460" s="33"/>
      <c r="G460" s="44">
        <f t="shared" si="50"/>
        <v>0</v>
      </c>
      <c r="H460" s="44">
        <f t="shared" si="51"/>
        <v>0</v>
      </c>
      <c r="I460" s="44">
        <f t="shared" si="52"/>
        <v>904395.08399999992</v>
      </c>
      <c r="J460" s="45">
        <f t="shared" si="53"/>
        <v>602930.05599999998</v>
      </c>
      <c r="K460" s="45">
        <f t="shared" si="55"/>
        <v>0</v>
      </c>
      <c r="L460" s="45">
        <f t="shared" si="56"/>
        <v>0</v>
      </c>
    </row>
    <row r="461" spans="2:12" x14ac:dyDescent="0.25">
      <c r="B461" s="43">
        <v>3942086.01</v>
      </c>
      <c r="C461" s="37">
        <v>138</v>
      </c>
      <c r="D461" s="100" t="s">
        <v>96</v>
      </c>
      <c r="E461" s="100" t="str">
        <f t="shared" si="54"/>
        <v>POD</v>
      </c>
      <c r="F461" s="33"/>
      <c r="G461" s="44">
        <f t="shared" si="50"/>
        <v>0</v>
      </c>
      <c r="H461" s="44">
        <f t="shared" si="51"/>
        <v>0</v>
      </c>
      <c r="I461" s="44">
        <f t="shared" si="52"/>
        <v>2365251.6059999997</v>
      </c>
      <c r="J461" s="45">
        <f t="shared" si="53"/>
        <v>1576834.4040000001</v>
      </c>
      <c r="K461" s="45">
        <f t="shared" si="55"/>
        <v>0</v>
      </c>
      <c r="L461" s="45">
        <f t="shared" si="56"/>
        <v>0</v>
      </c>
    </row>
    <row r="462" spans="2:12" x14ac:dyDescent="0.25">
      <c r="B462" s="43">
        <v>197290.27999999997</v>
      </c>
      <c r="C462" s="37">
        <v>138</v>
      </c>
      <c r="D462" s="100" t="s">
        <v>96</v>
      </c>
      <c r="E462" s="100" t="str">
        <f t="shared" si="54"/>
        <v>POD</v>
      </c>
      <c r="F462" s="33"/>
      <c r="G462" s="44">
        <f t="shared" si="50"/>
        <v>0</v>
      </c>
      <c r="H462" s="44">
        <f t="shared" si="51"/>
        <v>0</v>
      </c>
      <c r="I462" s="44">
        <f t="shared" si="52"/>
        <v>118374.16799999998</v>
      </c>
      <c r="J462" s="45">
        <f t="shared" si="53"/>
        <v>78916.111999999994</v>
      </c>
      <c r="K462" s="45">
        <f t="shared" si="55"/>
        <v>0</v>
      </c>
      <c r="L462" s="45">
        <f t="shared" si="56"/>
        <v>0</v>
      </c>
    </row>
    <row r="463" spans="2:12" x14ac:dyDescent="0.25">
      <c r="B463" s="43">
        <v>613739.84000000008</v>
      </c>
      <c r="C463" s="37">
        <v>138</v>
      </c>
      <c r="D463" s="100" t="s">
        <v>96</v>
      </c>
      <c r="E463" s="100" t="str">
        <f t="shared" si="54"/>
        <v>POD</v>
      </c>
      <c r="F463" s="33"/>
      <c r="G463" s="44">
        <f t="shared" si="50"/>
        <v>0</v>
      </c>
      <c r="H463" s="44">
        <f t="shared" si="51"/>
        <v>0</v>
      </c>
      <c r="I463" s="44">
        <f t="shared" si="52"/>
        <v>368243.90400000004</v>
      </c>
      <c r="J463" s="45">
        <f t="shared" si="53"/>
        <v>245495.93600000005</v>
      </c>
      <c r="K463" s="45">
        <f t="shared" si="55"/>
        <v>0</v>
      </c>
      <c r="L463" s="45">
        <f t="shared" si="56"/>
        <v>0</v>
      </c>
    </row>
    <row r="464" spans="2:12" x14ac:dyDescent="0.25">
      <c r="B464" s="43">
        <v>87694.22</v>
      </c>
      <c r="C464" s="37">
        <v>138</v>
      </c>
      <c r="D464" s="100" t="s">
        <v>96</v>
      </c>
      <c r="E464" s="100" t="str">
        <f t="shared" si="54"/>
        <v>POD</v>
      </c>
      <c r="F464" s="33"/>
      <c r="G464" s="44">
        <f t="shared" si="50"/>
        <v>0</v>
      </c>
      <c r="H464" s="44">
        <f t="shared" si="51"/>
        <v>0</v>
      </c>
      <c r="I464" s="44">
        <f t="shared" si="52"/>
        <v>52616.531999999999</v>
      </c>
      <c r="J464" s="45">
        <f t="shared" si="53"/>
        <v>35077.688000000002</v>
      </c>
      <c r="K464" s="45">
        <f t="shared" si="55"/>
        <v>0</v>
      </c>
      <c r="L464" s="45">
        <f t="shared" si="56"/>
        <v>0</v>
      </c>
    </row>
    <row r="465" spans="2:12" x14ac:dyDescent="0.25">
      <c r="B465" s="43">
        <v>464492.38</v>
      </c>
      <c r="C465" s="37">
        <v>138</v>
      </c>
      <c r="D465" s="100" t="s">
        <v>96</v>
      </c>
      <c r="E465" s="100" t="str">
        <f t="shared" si="54"/>
        <v>POD</v>
      </c>
      <c r="F465" s="33"/>
      <c r="G465" s="44">
        <f t="shared" si="50"/>
        <v>0</v>
      </c>
      <c r="H465" s="44">
        <f t="shared" si="51"/>
        <v>0</v>
      </c>
      <c r="I465" s="44">
        <f t="shared" si="52"/>
        <v>278695.42800000001</v>
      </c>
      <c r="J465" s="45">
        <f t="shared" si="53"/>
        <v>185796.95200000002</v>
      </c>
      <c r="K465" s="45">
        <f t="shared" si="55"/>
        <v>0</v>
      </c>
      <c r="L465" s="45">
        <f t="shared" si="56"/>
        <v>0</v>
      </c>
    </row>
    <row r="466" spans="2:12" x14ac:dyDescent="0.25">
      <c r="B466" s="43">
        <v>2849925.1200000001</v>
      </c>
      <c r="C466" s="37">
        <v>138</v>
      </c>
      <c r="D466" s="100" t="s">
        <v>96</v>
      </c>
      <c r="E466" s="100" t="str">
        <f t="shared" si="54"/>
        <v>POD</v>
      </c>
      <c r="F466" s="33"/>
      <c r="G466" s="44">
        <f t="shared" si="50"/>
        <v>0</v>
      </c>
      <c r="H466" s="44">
        <f t="shared" si="51"/>
        <v>0</v>
      </c>
      <c r="I466" s="44">
        <f t="shared" si="52"/>
        <v>1709955.0719999999</v>
      </c>
      <c r="J466" s="45">
        <f t="shared" si="53"/>
        <v>1139970.0480000002</v>
      </c>
      <c r="K466" s="45">
        <f t="shared" si="55"/>
        <v>0</v>
      </c>
      <c r="L466" s="45">
        <f t="shared" si="56"/>
        <v>0</v>
      </c>
    </row>
    <row r="467" spans="2:12" x14ac:dyDescent="0.25">
      <c r="B467" s="43">
        <v>2182833.75</v>
      </c>
      <c r="C467" s="37">
        <v>138</v>
      </c>
      <c r="D467" s="100" t="s">
        <v>96</v>
      </c>
      <c r="E467" s="100" t="str">
        <f t="shared" si="54"/>
        <v>POD</v>
      </c>
      <c r="F467" s="33"/>
      <c r="G467" s="44">
        <f t="shared" si="50"/>
        <v>0</v>
      </c>
      <c r="H467" s="44">
        <f t="shared" si="51"/>
        <v>0</v>
      </c>
      <c r="I467" s="44">
        <f t="shared" si="52"/>
        <v>1309700.25</v>
      </c>
      <c r="J467" s="45">
        <f t="shared" si="53"/>
        <v>873133.5</v>
      </c>
      <c r="K467" s="45">
        <f t="shared" si="55"/>
        <v>0</v>
      </c>
      <c r="L467" s="45">
        <f t="shared" si="56"/>
        <v>0</v>
      </c>
    </row>
    <row r="468" spans="2:12" x14ac:dyDescent="0.25">
      <c r="B468" s="43">
        <v>-6084.5599999999995</v>
      </c>
      <c r="C468" s="37">
        <v>138</v>
      </c>
      <c r="D468" s="100" t="s">
        <v>96</v>
      </c>
      <c r="E468" s="100" t="str">
        <f t="shared" si="54"/>
        <v>POD</v>
      </c>
      <c r="F468" s="33"/>
      <c r="G468" s="44">
        <f t="shared" si="50"/>
        <v>0</v>
      </c>
      <c r="H468" s="44">
        <f t="shared" si="51"/>
        <v>0</v>
      </c>
      <c r="I468" s="44">
        <f t="shared" si="52"/>
        <v>-3650.7359999999994</v>
      </c>
      <c r="J468" s="45">
        <f t="shared" si="53"/>
        <v>-2433.8240000000001</v>
      </c>
      <c r="K468" s="45">
        <f t="shared" si="55"/>
        <v>0</v>
      </c>
      <c r="L468" s="45">
        <f t="shared" si="56"/>
        <v>0</v>
      </c>
    </row>
    <row r="469" spans="2:12" x14ac:dyDescent="0.25">
      <c r="B469" s="43">
        <v>90021.099999999991</v>
      </c>
      <c r="C469" s="37">
        <v>138</v>
      </c>
      <c r="D469" s="100" t="s">
        <v>96</v>
      </c>
      <c r="E469" s="100" t="str">
        <f t="shared" si="54"/>
        <v>POD</v>
      </c>
      <c r="F469" s="33"/>
      <c r="G469" s="44">
        <f t="shared" si="50"/>
        <v>0</v>
      </c>
      <c r="H469" s="44">
        <f t="shared" si="51"/>
        <v>0</v>
      </c>
      <c r="I469" s="44">
        <f t="shared" si="52"/>
        <v>54012.659999999996</v>
      </c>
      <c r="J469" s="45">
        <f t="shared" si="53"/>
        <v>36008.439999999995</v>
      </c>
      <c r="K469" s="45">
        <f t="shared" si="55"/>
        <v>0</v>
      </c>
      <c r="L469" s="45">
        <f t="shared" si="56"/>
        <v>0</v>
      </c>
    </row>
    <row r="470" spans="2:12" x14ac:dyDescent="0.25">
      <c r="B470" s="43">
        <v>1648107.97</v>
      </c>
      <c r="C470" s="37">
        <v>138</v>
      </c>
      <c r="D470" s="100" t="s">
        <v>97</v>
      </c>
      <c r="E470" s="100" t="str">
        <f t="shared" si="54"/>
        <v>Gen</v>
      </c>
      <c r="F470" s="33"/>
      <c r="G470" s="44">
        <f t="shared" si="50"/>
        <v>0</v>
      </c>
      <c r="H470" s="44">
        <f t="shared" si="51"/>
        <v>0</v>
      </c>
      <c r="I470" s="44">
        <f t="shared" si="52"/>
        <v>0</v>
      </c>
      <c r="J470" s="45">
        <f t="shared" si="53"/>
        <v>0</v>
      </c>
      <c r="K470" s="45">
        <f t="shared" si="55"/>
        <v>1648107.97</v>
      </c>
      <c r="L470" s="45">
        <f t="shared" si="56"/>
        <v>0</v>
      </c>
    </row>
    <row r="471" spans="2:12" x14ac:dyDescent="0.25">
      <c r="B471" s="43">
        <v>527083.93999999994</v>
      </c>
      <c r="C471" s="37">
        <v>240</v>
      </c>
      <c r="D471" s="100" t="s">
        <v>96</v>
      </c>
      <c r="E471" s="100" t="str">
        <f t="shared" si="54"/>
        <v>POD</v>
      </c>
      <c r="F471" s="33"/>
      <c r="G471" s="44">
        <f t="shared" si="50"/>
        <v>0</v>
      </c>
      <c r="H471" s="44">
        <f t="shared" si="51"/>
        <v>0</v>
      </c>
      <c r="I471" s="44">
        <f t="shared" si="52"/>
        <v>316250.36399999994</v>
      </c>
      <c r="J471" s="45">
        <f t="shared" si="53"/>
        <v>210833.576</v>
      </c>
      <c r="K471" s="45">
        <f t="shared" si="55"/>
        <v>0</v>
      </c>
      <c r="L471" s="45">
        <f t="shared" si="56"/>
        <v>0</v>
      </c>
    </row>
    <row r="472" spans="2:12" x14ac:dyDescent="0.25">
      <c r="B472" s="43">
        <v>642446.78</v>
      </c>
      <c r="C472" s="37">
        <v>240</v>
      </c>
      <c r="D472" s="100" t="s">
        <v>97</v>
      </c>
      <c r="E472" s="100" t="str">
        <f t="shared" si="54"/>
        <v>Gen</v>
      </c>
      <c r="F472" s="33"/>
      <c r="G472" s="44">
        <f t="shared" si="50"/>
        <v>0</v>
      </c>
      <c r="H472" s="44">
        <f t="shared" si="51"/>
        <v>0</v>
      </c>
      <c r="I472" s="44">
        <f t="shared" si="52"/>
        <v>0</v>
      </c>
      <c r="J472" s="45">
        <f t="shared" si="53"/>
        <v>0</v>
      </c>
      <c r="K472" s="45">
        <f t="shared" si="55"/>
        <v>642446.78</v>
      </c>
      <c r="L472" s="45">
        <f t="shared" si="56"/>
        <v>0</v>
      </c>
    </row>
    <row r="473" spans="2:12" x14ac:dyDescent="0.25">
      <c r="B473" s="43">
        <v>1883407.1</v>
      </c>
      <c r="C473" s="37">
        <v>138</v>
      </c>
      <c r="D473" s="100" t="s">
        <v>96</v>
      </c>
      <c r="E473" s="100" t="str">
        <f t="shared" si="54"/>
        <v>POD</v>
      </c>
      <c r="F473" s="33"/>
      <c r="G473" s="44">
        <f t="shared" si="50"/>
        <v>0</v>
      </c>
      <c r="H473" s="44">
        <f t="shared" si="51"/>
        <v>0</v>
      </c>
      <c r="I473" s="44">
        <f t="shared" si="52"/>
        <v>1130044.26</v>
      </c>
      <c r="J473" s="45">
        <f t="shared" si="53"/>
        <v>753362.84000000008</v>
      </c>
      <c r="K473" s="45">
        <f t="shared" si="55"/>
        <v>0</v>
      </c>
      <c r="L473" s="45">
        <f t="shared" si="56"/>
        <v>0</v>
      </c>
    </row>
    <row r="474" spans="2:12" x14ac:dyDescent="0.25">
      <c r="B474" s="43">
        <v>7289.46</v>
      </c>
      <c r="C474" s="37">
        <v>138</v>
      </c>
      <c r="D474" s="100" t="s">
        <v>96</v>
      </c>
      <c r="E474" s="100" t="str">
        <f t="shared" si="54"/>
        <v>POD</v>
      </c>
      <c r="F474" s="33"/>
      <c r="G474" s="44">
        <f t="shared" si="50"/>
        <v>0</v>
      </c>
      <c r="H474" s="44">
        <f t="shared" si="51"/>
        <v>0</v>
      </c>
      <c r="I474" s="44">
        <f t="shared" si="52"/>
        <v>4373.6759999999995</v>
      </c>
      <c r="J474" s="45">
        <f t="shared" si="53"/>
        <v>2915.7840000000001</v>
      </c>
      <c r="K474" s="45">
        <f t="shared" si="55"/>
        <v>0</v>
      </c>
      <c r="L474" s="45">
        <f t="shared" si="56"/>
        <v>0</v>
      </c>
    </row>
    <row r="475" spans="2:12" x14ac:dyDescent="0.25">
      <c r="B475" s="43">
        <v>14680.92</v>
      </c>
      <c r="C475" s="37">
        <v>69</v>
      </c>
      <c r="D475" s="100" t="s">
        <v>96</v>
      </c>
      <c r="E475" s="100" t="str">
        <f t="shared" si="54"/>
        <v>POD</v>
      </c>
      <c r="F475" s="33"/>
      <c r="G475" s="44">
        <f t="shared" si="50"/>
        <v>0</v>
      </c>
      <c r="H475" s="44">
        <f t="shared" si="51"/>
        <v>0</v>
      </c>
      <c r="I475" s="44">
        <f t="shared" si="52"/>
        <v>8808.5519999999997</v>
      </c>
      <c r="J475" s="45">
        <f t="shared" si="53"/>
        <v>5872.3680000000004</v>
      </c>
      <c r="K475" s="45">
        <f t="shared" si="55"/>
        <v>0</v>
      </c>
      <c r="L475" s="45">
        <f t="shared" si="56"/>
        <v>0</v>
      </c>
    </row>
    <row r="476" spans="2:12" x14ac:dyDescent="0.25">
      <c r="B476" s="43">
        <v>11228.05</v>
      </c>
      <c r="C476" s="37">
        <v>69</v>
      </c>
      <c r="D476" s="100" t="s">
        <v>97</v>
      </c>
      <c r="E476" s="100" t="str">
        <f t="shared" si="54"/>
        <v>Gen</v>
      </c>
      <c r="F476" s="33"/>
      <c r="G476" s="44">
        <f t="shared" si="50"/>
        <v>0</v>
      </c>
      <c r="H476" s="44">
        <f t="shared" si="51"/>
        <v>0</v>
      </c>
      <c r="I476" s="44">
        <f t="shared" si="52"/>
        <v>0</v>
      </c>
      <c r="J476" s="45">
        <f t="shared" si="53"/>
        <v>0</v>
      </c>
      <c r="K476" s="45">
        <f t="shared" si="55"/>
        <v>11228.05</v>
      </c>
      <c r="L476" s="45">
        <f t="shared" si="56"/>
        <v>0</v>
      </c>
    </row>
    <row r="477" spans="2:12" x14ac:dyDescent="0.25">
      <c r="B477" s="43">
        <v>30342.79</v>
      </c>
      <c r="C477" s="37">
        <v>69</v>
      </c>
      <c r="D477" s="100" t="s">
        <v>96</v>
      </c>
      <c r="E477" s="100" t="str">
        <f t="shared" si="54"/>
        <v>POD</v>
      </c>
      <c r="F477" s="33"/>
      <c r="G477" s="44">
        <f t="shared" si="50"/>
        <v>0</v>
      </c>
      <c r="H477" s="44">
        <f t="shared" si="51"/>
        <v>0</v>
      </c>
      <c r="I477" s="44">
        <f t="shared" si="52"/>
        <v>18205.673999999999</v>
      </c>
      <c r="J477" s="45">
        <f t="shared" si="53"/>
        <v>12137.116000000002</v>
      </c>
      <c r="K477" s="45">
        <f t="shared" si="55"/>
        <v>0</v>
      </c>
      <c r="L477" s="45">
        <f t="shared" si="56"/>
        <v>0</v>
      </c>
    </row>
    <row r="478" spans="2:12" x14ac:dyDescent="0.25">
      <c r="B478" s="43">
        <v>73220.13</v>
      </c>
      <c r="C478" s="37">
        <v>138</v>
      </c>
      <c r="D478" s="100" t="s">
        <v>96</v>
      </c>
      <c r="E478" s="100" t="str">
        <f t="shared" si="54"/>
        <v>POD</v>
      </c>
      <c r="F478" s="33"/>
      <c r="G478" s="44">
        <f t="shared" si="50"/>
        <v>0</v>
      </c>
      <c r="H478" s="44">
        <f t="shared" si="51"/>
        <v>0</v>
      </c>
      <c r="I478" s="44">
        <f t="shared" si="52"/>
        <v>43932.078000000001</v>
      </c>
      <c r="J478" s="45">
        <f t="shared" si="53"/>
        <v>29288.052000000003</v>
      </c>
      <c r="K478" s="45">
        <f t="shared" si="55"/>
        <v>0</v>
      </c>
      <c r="L478" s="45">
        <f t="shared" si="56"/>
        <v>0</v>
      </c>
    </row>
    <row r="479" spans="2:12" x14ac:dyDescent="0.25">
      <c r="B479" s="43">
        <v>1849643.3599999999</v>
      </c>
      <c r="C479" s="37">
        <v>138</v>
      </c>
      <c r="D479" s="100" t="s">
        <v>97</v>
      </c>
      <c r="E479" s="100" t="str">
        <f t="shared" si="54"/>
        <v>Gen</v>
      </c>
      <c r="F479" s="33"/>
      <c r="G479" s="44">
        <f t="shared" si="50"/>
        <v>0</v>
      </c>
      <c r="H479" s="44">
        <f t="shared" si="51"/>
        <v>0</v>
      </c>
      <c r="I479" s="44">
        <f t="shared" si="52"/>
        <v>0</v>
      </c>
      <c r="J479" s="45">
        <f t="shared" si="53"/>
        <v>0</v>
      </c>
      <c r="K479" s="45">
        <f t="shared" si="55"/>
        <v>1849643.3599999999</v>
      </c>
      <c r="L479" s="45">
        <f t="shared" si="56"/>
        <v>0</v>
      </c>
    </row>
    <row r="480" spans="2:12" x14ac:dyDescent="0.25">
      <c r="B480" s="43">
        <v>23868.260000000002</v>
      </c>
      <c r="C480" s="37">
        <v>138</v>
      </c>
      <c r="D480" s="100" t="s">
        <v>96</v>
      </c>
      <c r="E480" s="100" t="str">
        <f t="shared" si="54"/>
        <v>POD</v>
      </c>
      <c r="F480" s="33"/>
      <c r="G480" s="44">
        <f t="shared" si="50"/>
        <v>0</v>
      </c>
      <c r="H480" s="44">
        <f t="shared" si="51"/>
        <v>0</v>
      </c>
      <c r="I480" s="44">
        <f t="shared" si="52"/>
        <v>14320.956</v>
      </c>
      <c r="J480" s="45">
        <f t="shared" si="53"/>
        <v>9547.3040000000019</v>
      </c>
      <c r="K480" s="45">
        <f t="shared" si="55"/>
        <v>0</v>
      </c>
      <c r="L480" s="45">
        <f t="shared" si="56"/>
        <v>0</v>
      </c>
    </row>
    <row r="481" spans="1:12" x14ac:dyDescent="0.25">
      <c r="B481" s="43">
        <v>8437317.2400000002</v>
      </c>
      <c r="C481" s="37">
        <v>138</v>
      </c>
      <c r="D481" s="100" t="s">
        <v>96</v>
      </c>
      <c r="E481" s="100" t="str">
        <f t="shared" si="54"/>
        <v>POD</v>
      </c>
      <c r="F481" s="33"/>
      <c r="G481" s="44">
        <f t="shared" si="50"/>
        <v>0</v>
      </c>
      <c r="H481" s="44">
        <f t="shared" si="51"/>
        <v>0</v>
      </c>
      <c r="I481" s="44">
        <f t="shared" si="52"/>
        <v>5062390.3439999996</v>
      </c>
      <c r="J481" s="45">
        <f t="shared" si="53"/>
        <v>3374926.8960000002</v>
      </c>
      <c r="K481" s="45">
        <f t="shared" si="55"/>
        <v>0</v>
      </c>
      <c r="L481" s="45">
        <f t="shared" si="56"/>
        <v>0</v>
      </c>
    </row>
    <row r="482" spans="1:12" x14ac:dyDescent="0.25">
      <c r="B482" s="43">
        <v>2348.11</v>
      </c>
      <c r="C482" s="37">
        <v>138</v>
      </c>
      <c r="D482" s="100" t="s">
        <v>96</v>
      </c>
      <c r="E482" s="100" t="str">
        <f t="shared" si="54"/>
        <v>POD</v>
      </c>
      <c r="F482" s="33"/>
      <c r="G482" s="44">
        <f t="shared" si="50"/>
        <v>0</v>
      </c>
      <c r="H482" s="44">
        <f t="shared" si="51"/>
        <v>0</v>
      </c>
      <c r="I482" s="44">
        <f t="shared" si="52"/>
        <v>1408.866</v>
      </c>
      <c r="J482" s="45">
        <f t="shared" si="53"/>
        <v>939.24400000000014</v>
      </c>
      <c r="K482" s="45">
        <f t="shared" si="55"/>
        <v>0</v>
      </c>
      <c r="L482" s="45">
        <f t="shared" si="56"/>
        <v>0</v>
      </c>
    </row>
    <row r="483" spans="1:12" x14ac:dyDescent="0.25">
      <c r="B483" s="43">
        <v>-1037.68</v>
      </c>
      <c r="C483" s="37">
        <v>69</v>
      </c>
      <c r="D483" s="100" t="s">
        <v>96</v>
      </c>
      <c r="E483" s="100" t="str">
        <f t="shared" si="54"/>
        <v>POD</v>
      </c>
      <c r="F483" s="33"/>
      <c r="G483" s="44">
        <f t="shared" si="50"/>
        <v>0</v>
      </c>
      <c r="H483" s="44">
        <f t="shared" si="51"/>
        <v>0</v>
      </c>
      <c r="I483" s="44">
        <f t="shared" si="52"/>
        <v>-622.60800000000006</v>
      </c>
      <c r="J483" s="45">
        <f t="shared" si="53"/>
        <v>-415.07200000000006</v>
      </c>
      <c r="K483" s="45">
        <f t="shared" si="55"/>
        <v>0</v>
      </c>
      <c r="L483" s="45">
        <f t="shared" si="56"/>
        <v>0</v>
      </c>
    </row>
    <row r="484" spans="1:12" x14ac:dyDescent="0.25">
      <c r="B484" s="43">
        <v>-68.12</v>
      </c>
      <c r="C484" s="37">
        <v>69</v>
      </c>
      <c r="D484" s="100" t="s">
        <v>96</v>
      </c>
      <c r="E484" s="100" t="str">
        <f t="shared" si="54"/>
        <v>POD</v>
      </c>
      <c r="F484" s="33"/>
      <c r="G484" s="44">
        <f t="shared" si="50"/>
        <v>0</v>
      </c>
      <c r="H484" s="44">
        <f t="shared" si="51"/>
        <v>0</v>
      </c>
      <c r="I484" s="44">
        <f t="shared" si="52"/>
        <v>-40.872</v>
      </c>
      <c r="J484" s="45">
        <f t="shared" si="53"/>
        <v>-27.248000000000005</v>
      </c>
      <c r="K484" s="45">
        <f t="shared" si="55"/>
        <v>0</v>
      </c>
      <c r="L484" s="45">
        <f t="shared" si="56"/>
        <v>0</v>
      </c>
    </row>
    <row r="485" spans="1:12" x14ac:dyDescent="0.25">
      <c r="B485" s="43">
        <v>128380.45000000001</v>
      </c>
      <c r="C485" s="37">
        <v>138</v>
      </c>
      <c r="D485" s="100" t="s">
        <v>96</v>
      </c>
      <c r="E485" s="100" t="str">
        <f t="shared" si="54"/>
        <v>POD</v>
      </c>
      <c r="F485" s="33"/>
      <c r="G485" s="44">
        <f t="shared" si="50"/>
        <v>0</v>
      </c>
      <c r="H485" s="44">
        <f t="shared" si="51"/>
        <v>0</v>
      </c>
      <c r="I485" s="44">
        <f t="shared" si="52"/>
        <v>77028.27</v>
      </c>
      <c r="J485" s="45">
        <f t="shared" si="53"/>
        <v>51352.180000000008</v>
      </c>
      <c r="K485" s="45">
        <f t="shared" si="55"/>
        <v>0</v>
      </c>
      <c r="L485" s="45">
        <f t="shared" si="56"/>
        <v>0</v>
      </c>
    </row>
    <row r="486" spans="1:12" x14ac:dyDescent="0.25">
      <c r="B486" s="43">
        <v>469965.68</v>
      </c>
      <c r="C486" s="37">
        <v>138</v>
      </c>
      <c r="D486" s="100" t="s">
        <v>96</v>
      </c>
      <c r="E486" s="100" t="str">
        <f t="shared" si="54"/>
        <v>POD</v>
      </c>
      <c r="F486" s="33"/>
      <c r="G486" s="44">
        <f t="shared" si="50"/>
        <v>0</v>
      </c>
      <c r="H486" s="44">
        <f t="shared" si="51"/>
        <v>0</v>
      </c>
      <c r="I486" s="44">
        <f t="shared" si="52"/>
        <v>281979.408</v>
      </c>
      <c r="J486" s="45">
        <f t="shared" si="53"/>
        <v>187986.272</v>
      </c>
      <c r="K486" s="45">
        <f t="shared" si="55"/>
        <v>0</v>
      </c>
      <c r="L486" s="45">
        <f t="shared" si="56"/>
        <v>0</v>
      </c>
    </row>
    <row r="487" spans="1:12" x14ac:dyDescent="0.25">
      <c r="B487" s="43">
        <v>2094726.24</v>
      </c>
      <c r="C487" s="37">
        <v>138</v>
      </c>
      <c r="D487" s="100" t="s">
        <v>97</v>
      </c>
      <c r="E487" s="100" t="str">
        <f t="shared" si="54"/>
        <v>Gen</v>
      </c>
      <c r="F487" s="33"/>
      <c r="G487" s="44">
        <f t="shared" si="50"/>
        <v>0</v>
      </c>
      <c r="H487" s="44">
        <f t="shared" si="51"/>
        <v>0</v>
      </c>
      <c r="I487" s="44">
        <f t="shared" si="52"/>
        <v>0</v>
      </c>
      <c r="J487" s="45">
        <f t="shared" si="53"/>
        <v>0</v>
      </c>
      <c r="K487" s="45">
        <f t="shared" si="55"/>
        <v>2094726.24</v>
      </c>
      <c r="L487" s="45">
        <f t="shared" si="56"/>
        <v>0</v>
      </c>
    </row>
    <row r="488" spans="1:12" x14ac:dyDescent="0.25">
      <c r="B488" s="43">
        <v>224908.91999999998</v>
      </c>
      <c r="C488" s="37">
        <v>69</v>
      </c>
      <c r="D488" s="100" t="s">
        <v>96</v>
      </c>
      <c r="E488" s="100" t="str">
        <f t="shared" si="54"/>
        <v>POD</v>
      </c>
      <c r="F488" s="33"/>
      <c r="G488" s="44">
        <f t="shared" si="50"/>
        <v>0</v>
      </c>
      <c r="H488" s="44">
        <f t="shared" si="51"/>
        <v>0</v>
      </c>
      <c r="I488" s="44">
        <f t="shared" si="52"/>
        <v>134945.35199999998</v>
      </c>
      <c r="J488" s="45">
        <f t="shared" si="53"/>
        <v>89963.567999999999</v>
      </c>
      <c r="K488" s="45">
        <f t="shared" si="55"/>
        <v>0</v>
      </c>
      <c r="L488" s="45">
        <f t="shared" si="56"/>
        <v>0</v>
      </c>
    </row>
    <row r="489" spans="1:12" x14ac:dyDescent="0.25">
      <c r="B489" s="43">
        <v>202557.28</v>
      </c>
      <c r="C489" s="37">
        <v>69</v>
      </c>
      <c r="D489" s="100" t="s">
        <v>96</v>
      </c>
      <c r="E489" s="100" t="str">
        <f t="shared" si="54"/>
        <v>POD</v>
      </c>
      <c r="F489" s="33"/>
      <c r="G489" s="44">
        <f t="shared" si="50"/>
        <v>0</v>
      </c>
      <c r="H489" s="44">
        <f t="shared" si="51"/>
        <v>0</v>
      </c>
      <c r="I489" s="44">
        <f t="shared" si="52"/>
        <v>121534.36799999999</v>
      </c>
      <c r="J489" s="45">
        <f t="shared" si="53"/>
        <v>81022.912000000011</v>
      </c>
      <c r="K489" s="45">
        <f t="shared" si="55"/>
        <v>0</v>
      </c>
      <c r="L489" s="45">
        <f t="shared" si="56"/>
        <v>0</v>
      </c>
    </row>
    <row r="490" spans="1:12" x14ac:dyDescent="0.25">
      <c r="B490" s="43">
        <v>2375403.58</v>
      </c>
      <c r="C490" s="37">
        <v>69</v>
      </c>
      <c r="D490" s="100" t="s">
        <v>96</v>
      </c>
      <c r="E490" s="100" t="str">
        <f t="shared" si="54"/>
        <v>POD</v>
      </c>
      <c r="F490" s="33"/>
      <c r="G490" s="44">
        <f t="shared" si="50"/>
        <v>0</v>
      </c>
      <c r="H490" s="44">
        <f t="shared" si="51"/>
        <v>0</v>
      </c>
      <c r="I490" s="44">
        <f t="shared" si="52"/>
        <v>1425242.148</v>
      </c>
      <c r="J490" s="45">
        <f t="shared" si="53"/>
        <v>950161.43200000003</v>
      </c>
      <c r="K490" s="45">
        <f t="shared" si="55"/>
        <v>0</v>
      </c>
      <c r="L490" s="45">
        <f t="shared" si="56"/>
        <v>0</v>
      </c>
    </row>
    <row r="491" spans="1:12" ht="13" x14ac:dyDescent="0.3">
      <c r="A491" s="41" t="s">
        <v>80</v>
      </c>
      <c r="B491" s="43">
        <v>208486.39000000004</v>
      </c>
      <c r="C491" s="37">
        <v>138</v>
      </c>
      <c r="D491" s="101">
        <v>0</v>
      </c>
      <c r="E491" s="100" t="str">
        <f t="shared" si="54"/>
        <v>0</v>
      </c>
      <c r="F491" s="33"/>
      <c r="G491" s="44">
        <f t="shared" si="50"/>
        <v>0</v>
      </c>
      <c r="H491" s="44">
        <f t="shared" si="51"/>
        <v>208486.39000000004</v>
      </c>
      <c r="I491" s="44">
        <f t="shared" si="52"/>
        <v>0</v>
      </c>
      <c r="J491" s="45">
        <f t="shared" si="53"/>
        <v>0</v>
      </c>
      <c r="K491" s="45">
        <f t="shared" si="55"/>
        <v>0</v>
      </c>
      <c r="L491" s="45">
        <f t="shared" si="56"/>
        <v>0</v>
      </c>
    </row>
    <row r="492" spans="1:12" x14ac:dyDescent="0.25">
      <c r="B492" s="43">
        <v>13372055.369999999</v>
      </c>
      <c r="C492" s="37">
        <v>240</v>
      </c>
      <c r="D492" s="100">
        <v>0</v>
      </c>
      <c r="E492" s="100" t="str">
        <f t="shared" si="54"/>
        <v>0</v>
      </c>
      <c r="F492" s="33"/>
      <c r="G492" s="44">
        <f t="shared" si="50"/>
        <v>13372055.369999999</v>
      </c>
      <c r="H492" s="44">
        <f t="shared" si="51"/>
        <v>0</v>
      </c>
      <c r="I492" s="44">
        <f t="shared" si="52"/>
        <v>0</v>
      </c>
      <c r="J492" s="45">
        <f t="shared" si="53"/>
        <v>0</v>
      </c>
      <c r="K492" s="45">
        <f t="shared" si="55"/>
        <v>0</v>
      </c>
      <c r="L492" s="45">
        <f t="shared" si="56"/>
        <v>0</v>
      </c>
    </row>
    <row r="493" spans="1:12" x14ac:dyDescent="0.25">
      <c r="B493" s="43">
        <v>13272724.380000001</v>
      </c>
      <c r="C493" s="37">
        <v>240</v>
      </c>
      <c r="D493" s="100">
        <v>0</v>
      </c>
      <c r="E493" s="100" t="str">
        <f t="shared" si="54"/>
        <v>0</v>
      </c>
      <c r="F493" s="33"/>
      <c r="G493" s="44">
        <f t="shared" si="50"/>
        <v>13272724.380000001</v>
      </c>
      <c r="H493" s="44">
        <f t="shared" si="51"/>
        <v>0</v>
      </c>
      <c r="I493" s="44">
        <f t="shared" si="52"/>
        <v>0</v>
      </c>
      <c r="J493" s="45">
        <f t="shared" si="53"/>
        <v>0</v>
      </c>
      <c r="K493" s="45">
        <f t="shared" si="55"/>
        <v>0</v>
      </c>
      <c r="L493" s="45">
        <f t="shared" si="56"/>
        <v>0</v>
      </c>
    </row>
    <row r="494" spans="1:12" x14ac:dyDescent="0.25">
      <c r="B494" s="43">
        <v>7046008.3700000001</v>
      </c>
      <c r="C494" s="37">
        <v>240</v>
      </c>
      <c r="D494" s="100">
        <v>0</v>
      </c>
      <c r="E494" s="100" t="str">
        <f t="shared" si="54"/>
        <v>0</v>
      </c>
      <c r="F494" s="33"/>
      <c r="G494" s="44">
        <f t="shared" si="50"/>
        <v>7046008.3700000001</v>
      </c>
      <c r="H494" s="44">
        <f t="shared" si="51"/>
        <v>0</v>
      </c>
      <c r="I494" s="44">
        <f t="shared" si="52"/>
        <v>0</v>
      </c>
      <c r="J494" s="45">
        <f t="shared" si="53"/>
        <v>0</v>
      </c>
      <c r="K494" s="45">
        <f t="shared" si="55"/>
        <v>0</v>
      </c>
      <c r="L494" s="45">
        <f t="shared" si="56"/>
        <v>0</v>
      </c>
    </row>
    <row r="495" spans="1:12" x14ac:dyDescent="0.25">
      <c r="B495" s="43">
        <v>281322.93</v>
      </c>
      <c r="C495" s="37">
        <v>240</v>
      </c>
      <c r="D495" s="100">
        <v>0</v>
      </c>
      <c r="E495" s="100" t="str">
        <f t="shared" si="54"/>
        <v>0</v>
      </c>
      <c r="F495" s="33"/>
      <c r="G495" s="44">
        <f t="shared" si="50"/>
        <v>281322.93</v>
      </c>
      <c r="H495" s="44">
        <f t="shared" si="51"/>
        <v>0</v>
      </c>
      <c r="I495" s="44">
        <f t="shared" si="52"/>
        <v>0</v>
      </c>
      <c r="J495" s="45">
        <f t="shared" si="53"/>
        <v>0</v>
      </c>
      <c r="K495" s="45">
        <f t="shared" si="55"/>
        <v>0</v>
      </c>
      <c r="L495" s="45">
        <f t="shared" si="56"/>
        <v>0</v>
      </c>
    </row>
    <row r="496" spans="1:12" x14ac:dyDescent="0.25">
      <c r="B496" s="43">
        <v>38519554.880000003</v>
      </c>
      <c r="C496" s="37">
        <v>240</v>
      </c>
      <c r="D496" s="100">
        <v>0</v>
      </c>
      <c r="E496" s="100" t="str">
        <f t="shared" si="54"/>
        <v>0</v>
      </c>
      <c r="F496" s="33"/>
      <c r="G496" s="44">
        <f t="shared" si="50"/>
        <v>38519554.880000003</v>
      </c>
      <c r="H496" s="44">
        <f t="shared" si="51"/>
        <v>0</v>
      </c>
      <c r="I496" s="44">
        <f t="shared" si="52"/>
        <v>0</v>
      </c>
      <c r="J496" s="45">
        <f t="shared" si="53"/>
        <v>0</v>
      </c>
      <c r="K496" s="45">
        <f t="shared" si="55"/>
        <v>0</v>
      </c>
      <c r="L496" s="45">
        <f t="shared" si="56"/>
        <v>0</v>
      </c>
    </row>
    <row r="497" spans="1:12" x14ac:dyDescent="0.25">
      <c r="B497" s="43">
        <v>1272000.6499999999</v>
      </c>
      <c r="C497" s="37">
        <v>240</v>
      </c>
      <c r="D497" s="100">
        <v>0</v>
      </c>
      <c r="E497" s="100" t="str">
        <f t="shared" si="54"/>
        <v>0</v>
      </c>
      <c r="F497" s="33"/>
      <c r="G497" s="44">
        <f t="shared" si="50"/>
        <v>1272000.6499999999</v>
      </c>
      <c r="H497" s="44">
        <f t="shared" si="51"/>
        <v>0</v>
      </c>
      <c r="I497" s="44">
        <f t="shared" si="52"/>
        <v>0</v>
      </c>
      <c r="J497" s="45">
        <f t="shared" si="53"/>
        <v>0</v>
      </c>
      <c r="K497" s="45">
        <f t="shared" si="55"/>
        <v>0</v>
      </c>
      <c r="L497" s="45">
        <f t="shared" si="56"/>
        <v>0</v>
      </c>
    </row>
    <row r="498" spans="1:12" x14ac:dyDescent="0.25">
      <c r="A498" s="33"/>
      <c r="B498" s="33"/>
      <c r="C498" s="33"/>
      <c r="D498" s="33"/>
      <c r="E498" s="33"/>
      <c r="F498" s="33"/>
    </row>
    <row r="499" spans="1:12" x14ac:dyDescent="0.25">
      <c r="A499" s="33"/>
      <c r="B499" s="33"/>
      <c r="C499" s="33"/>
      <c r="D499" s="33"/>
      <c r="E499" s="33"/>
      <c r="F499" s="33"/>
    </row>
    <row r="500" spans="1:12" x14ac:dyDescent="0.25">
      <c r="A500" s="33"/>
      <c r="B500" s="33"/>
      <c r="C500" s="33"/>
      <c r="D500" s="33"/>
      <c r="E500" s="33"/>
      <c r="F500" s="33"/>
    </row>
    <row r="501" spans="1:12" x14ac:dyDescent="0.25">
      <c r="A501" s="33"/>
      <c r="B501" s="33"/>
      <c r="C501" s="33"/>
      <c r="D501" s="33"/>
      <c r="E501" s="33"/>
      <c r="F501" s="33"/>
    </row>
    <row r="502" spans="1:12" x14ac:dyDescent="0.25">
      <c r="A502" s="33"/>
      <c r="B502" s="33"/>
      <c r="C502" s="33"/>
      <c r="D502" s="33"/>
      <c r="E502" s="33"/>
      <c r="F502" s="33"/>
    </row>
    <row r="503" spans="1:12" x14ac:dyDescent="0.25">
      <c r="A503" s="33"/>
      <c r="B503" s="47"/>
      <c r="C503" s="33"/>
      <c r="D503" s="33"/>
      <c r="E503" s="33"/>
      <c r="F503" s="33"/>
    </row>
    <row r="504" spans="1:12" x14ac:dyDescent="0.25">
      <c r="A504" s="33"/>
      <c r="B504" s="47"/>
      <c r="C504" s="33"/>
      <c r="D504" s="33"/>
      <c r="E504" s="33"/>
      <c r="F504" s="33"/>
    </row>
    <row r="505" spans="1:12" x14ac:dyDescent="0.25">
      <c r="A505" s="33"/>
      <c r="B505" s="47"/>
      <c r="C505" s="33"/>
      <c r="D505" s="33"/>
      <c r="E505" s="33"/>
      <c r="F505" s="33"/>
    </row>
    <row r="506" spans="1:12" x14ac:dyDescent="0.25">
      <c r="A506" s="33"/>
      <c r="B506" s="47"/>
      <c r="C506" s="33"/>
      <c r="D506" s="33"/>
      <c r="E506" s="33"/>
      <c r="F506" s="33"/>
    </row>
    <row r="507" spans="1:12" x14ac:dyDescent="0.25">
      <c r="A507" s="33"/>
      <c r="B507" s="47"/>
      <c r="C507" s="33"/>
      <c r="D507" s="33"/>
      <c r="E507" s="33"/>
      <c r="F507" s="33"/>
    </row>
    <row r="508" spans="1:12" x14ac:dyDescent="0.25">
      <c r="A508" s="33"/>
      <c r="B508" s="47"/>
      <c r="C508" s="33"/>
      <c r="D508" s="33"/>
      <c r="E508" s="33"/>
      <c r="F508" s="33"/>
    </row>
    <row r="509" spans="1:12" x14ac:dyDescent="0.25">
      <c r="A509" s="33"/>
      <c r="B509" s="47"/>
      <c r="C509" s="33"/>
      <c r="D509" s="33"/>
      <c r="E509" s="33"/>
      <c r="F509" s="33"/>
    </row>
    <row r="510" spans="1:12" x14ac:dyDescent="0.25">
      <c r="A510" s="33"/>
      <c r="B510" s="47"/>
      <c r="C510" s="33"/>
      <c r="D510" s="33"/>
      <c r="E510" s="33"/>
      <c r="F510" s="33"/>
    </row>
    <row r="511" spans="1:12" x14ac:dyDescent="0.25">
      <c r="A511" s="33"/>
      <c r="B511" s="47"/>
      <c r="C511" s="33"/>
      <c r="D511" s="33"/>
      <c r="E511" s="33"/>
      <c r="F511" s="33"/>
    </row>
    <row r="512" spans="1:12" x14ac:dyDescent="0.25">
      <c r="A512" s="33"/>
      <c r="B512" s="47"/>
      <c r="C512" s="33"/>
      <c r="D512" s="33"/>
      <c r="E512" s="33"/>
      <c r="F512" s="33"/>
    </row>
    <row r="513" spans="1:6" x14ac:dyDescent="0.25">
      <c r="A513" s="33"/>
      <c r="B513" s="47"/>
      <c r="C513" s="33"/>
      <c r="D513" s="33"/>
      <c r="E513" s="33"/>
      <c r="F513" s="33"/>
    </row>
    <row r="514" spans="1:6" x14ac:dyDescent="0.25">
      <c r="A514" s="33"/>
      <c r="B514" s="47"/>
      <c r="C514" s="33"/>
      <c r="D514" s="33"/>
      <c r="E514" s="33"/>
      <c r="F514" s="33"/>
    </row>
    <row r="515" spans="1:6" x14ac:dyDescent="0.25">
      <c r="A515" s="33"/>
      <c r="B515" s="47"/>
      <c r="C515" s="33"/>
      <c r="D515" s="33"/>
      <c r="E515" s="33"/>
      <c r="F515" s="33"/>
    </row>
    <row r="516" spans="1:6" x14ac:dyDescent="0.25">
      <c r="A516" s="33"/>
      <c r="B516" s="47"/>
      <c r="C516" s="33"/>
      <c r="D516" s="33"/>
      <c r="E516" s="33"/>
      <c r="F516" s="33"/>
    </row>
    <row r="517" spans="1:6" x14ac:dyDescent="0.25">
      <c r="A517" s="33"/>
      <c r="B517" s="47"/>
      <c r="C517" s="33"/>
      <c r="D517" s="33"/>
      <c r="E517" s="33"/>
      <c r="F517" s="33"/>
    </row>
    <row r="518" spans="1:6" x14ac:dyDescent="0.25">
      <c r="A518" s="33"/>
      <c r="B518" s="47"/>
      <c r="C518" s="33"/>
      <c r="D518" s="33"/>
      <c r="E518" s="33"/>
      <c r="F518" s="33"/>
    </row>
    <row r="519" spans="1:6" x14ac:dyDescent="0.25">
      <c r="A519" s="33"/>
      <c r="B519" s="47"/>
      <c r="C519" s="33"/>
      <c r="D519" s="33"/>
      <c r="E519" s="33"/>
      <c r="F519" s="33"/>
    </row>
    <row r="520" spans="1:6" x14ac:dyDescent="0.25">
      <c r="A520" s="33"/>
      <c r="B520" s="47"/>
      <c r="C520" s="33"/>
      <c r="D520" s="33"/>
      <c r="E520" s="33"/>
      <c r="F520" s="33"/>
    </row>
    <row r="521" spans="1:6" x14ac:dyDescent="0.25">
      <c r="A521" s="33"/>
      <c r="B521" s="47"/>
      <c r="C521" s="33"/>
      <c r="D521" s="33"/>
      <c r="E521" s="33"/>
      <c r="F521" s="33"/>
    </row>
    <row r="522" spans="1:6" x14ac:dyDescent="0.25">
      <c r="A522" s="33"/>
      <c r="B522" s="47"/>
      <c r="C522" s="33"/>
      <c r="D522" s="33"/>
      <c r="E522" s="33"/>
      <c r="F522" s="33"/>
    </row>
    <row r="523" spans="1:6" x14ac:dyDescent="0.25">
      <c r="A523" s="33"/>
      <c r="B523" s="47"/>
      <c r="C523" s="33"/>
      <c r="D523" s="33"/>
      <c r="E523" s="33"/>
      <c r="F523" s="33"/>
    </row>
    <row r="524" spans="1:6" x14ac:dyDescent="0.25">
      <c r="A524" s="33"/>
      <c r="B524" s="47"/>
      <c r="C524" s="33"/>
      <c r="D524" s="33"/>
      <c r="E524" s="33"/>
      <c r="F524" s="33"/>
    </row>
    <row r="525" spans="1:6" x14ac:dyDescent="0.25">
      <c r="A525" s="33"/>
      <c r="B525" s="47"/>
      <c r="C525" s="33"/>
      <c r="D525" s="33"/>
      <c r="E525" s="33"/>
      <c r="F525" s="33"/>
    </row>
    <row r="526" spans="1:6" x14ac:dyDescent="0.25">
      <c r="A526" s="33"/>
      <c r="B526" s="47"/>
      <c r="C526" s="33"/>
      <c r="D526" s="33"/>
      <c r="E526" s="33"/>
      <c r="F526" s="33"/>
    </row>
    <row r="527" spans="1:6" x14ac:dyDescent="0.25">
      <c r="A527" s="33"/>
      <c r="B527" s="47"/>
      <c r="C527" s="33"/>
      <c r="D527" s="33"/>
      <c r="E527" s="33"/>
      <c r="F527" s="33"/>
    </row>
    <row r="528" spans="1:6" x14ac:dyDescent="0.25">
      <c r="A528" s="33"/>
      <c r="B528" s="47"/>
      <c r="C528" s="33"/>
      <c r="D528" s="33"/>
      <c r="E528" s="33"/>
      <c r="F528" s="33"/>
    </row>
    <row r="529" spans="1:6" x14ac:dyDescent="0.25">
      <c r="A529" s="33"/>
      <c r="B529" s="47"/>
      <c r="C529" s="33"/>
      <c r="D529" s="33"/>
      <c r="E529" s="33"/>
      <c r="F529" s="33"/>
    </row>
    <row r="530" spans="1:6" x14ac:dyDescent="0.25">
      <c r="A530" s="33"/>
      <c r="B530" s="47"/>
      <c r="C530" s="33"/>
      <c r="D530" s="33"/>
      <c r="E530" s="33"/>
      <c r="F530" s="33"/>
    </row>
    <row r="531" spans="1:6" x14ac:dyDescent="0.25">
      <c r="A531" s="33"/>
      <c r="B531" s="47"/>
      <c r="C531" s="33"/>
      <c r="D531" s="33"/>
      <c r="E531" s="33"/>
      <c r="F531" s="33"/>
    </row>
    <row r="532" spans="1:6" x14ac:dyDescent="0.25">
      <c r="A532" s="33"/>
      <c r="B532" s="47"/>
      <c r="C532" s="33"/>
      <c r="D532" s="33"/>
      <c r="E532" s="33"/>
      <c r="F532" s="33"/>
    </row>
    <row r="533" spans="1:6" x14ac:dyDescent="0.25">
      <c r="A533" s="33"/>
      <c r="B533" s="47"/>
      <c r="C533" s="33"/>
      <c r="D533" s="33"/>
      <c r="E533" s="33"/>
      <c r="F533" s="33"/>
    </row>
    <row r="534" spans="1:6" x14ac:dyDescent="0.25">
      <c r="A534" s="33"/>
      <c r="B534" s="47"/>
      <c r="C534" s="33"/>
      <c r="D534" s="33"/>
      <c r="E534" s="33"/>
      <c r="F534" s="33"/>
    </row>
    <row r="535" spans="1:6" x14ac:dyDescent="0.25">
      <c r="A535" s="33"/>
      <c r="B535" s="47"/>
      <c r="C535" s="33"/>
      <c r="D535" s="33"/>
      <c r="E535" s="33"/>
      <c r="F535" s="33"/>
    </row>
    <row r="536" spans="1:6" x14ac:dyDescent="0.25">
      <c r="A536" s="33"/>
      <c r="B536" s="47"/>
      <c r="C536" s="33"/>
      <c r="D536" s="33"/>
      <c r="E536" s="33"/>
      <c r="F536" s="33"/>
    </row>
    <row r="537" spans="1:6" x14ac:dyDescent="0.25">
      <c r="A537" s="33"/>
      <c r="B537" s="47"/>
      <c r="C537" s="33"/>
      <c r="D537" s="33"/>
      <c r="E537" s="33"/>
      <c r="F537" s="33"/>
    </row>
    <row r="538" spans="1:6" x14ac:dyDescent="0.25">
      <c r="A538" s="33"/>
      <c r="B538" s="47"/>
      <c r="C538" s="33"/>
      <c r="D538" s="33"/>
      <c r="E538" s="33"/>
      <c r="F538" s="33"/>
    </row>
    <row r="539" spans="1:6" x14ac:dyDescent="0.25">
      <c r="A539" s="33"/>
      <c r="B539" s="47"/>
      <c r="C539" s="33"/>
      <c r="D539" s="33"/>
      <c r="E539" s="33"/>
      <c r="F539" s="33"/>
    </row>
    <row r="540" spans="1:6" x14ac:dyDescent="0.25">
      <c r="A540" s="33"/>
      <c r="B540" s="47"/>
      <c r="C540" s="33"/>
      <c r="D540" s="33"/>
      <c r="E540" s="33"/>
      <c r="F540" s="33"/>
    </row>
    <row r="541" spans="1:6" x14ac:dyDescent="0.25">
      <c r="A541" s="33"/>
      <c r="B541" s="47"/>
      <c r="C541" s="33"/>
      <c r="D541" s="33"/>
      <c r="E541" s="33"/>
      <c r="F541" s="33"/>
    </row>
    <row r="542" spans="1:6" x14ac:dyDescent="0.25">
      <c r="A542" s="33"/>
      <c r="B542" s="47"/>
      <c r="C542" s="33"/>
      <c r="D542" s="33"/>
      <c r="E542" s="33"/>
      <c r="F542" s="33"/>
    </row>
    <row r="543" spans="1:6" x14ac:dyDescent="0.25">
      <c r="A543" s="33"/>
      <c r="B543" s="47"/>
      <c r="C543" s="33"/>
      <c r="D543" s="33"/>
      <c r="E543" s="33"/>
      <c r="F543" s="33"/>
    </row>
    <row r="544" spans="1:6" x14ac:dyDescent="0.25">
      <c r="A544" s="33"/>
      <c r="B544" s="47"/>
      <c r="C544" s="33"/>
      <c r="D544" s="33"/>
      <c r="E544" s="33"/>
      <c r="F544" s="33"/>
    </row>
    <row r="545" spans="1:6" x14ac:dyDescent="0.25">
      <c r="A545" s="33"/>
      <c r="B545" s="47"/>
      <c r="C545" s="33"/>
      <c r="D545" s="33"/>
      <c r="E545" s="33"/>
      <c r="F545" s="33"/>
    </row>
    <row r="546" spans="1:6" x14ac:dyDescent="0.25">
      <c r="A546" s="33"/>
      <c r="B546" s="47"/>
      <c r="C546" s="33"/>
      <c r="D546" s="33"/>
      <c r="E546" s="33"/>
      <c r="F546" s="33"/>
    </row>
    <row r="547" spans="1:6" x14ac:dyDescent="0.25">
      <c r="A547" s="33"/>
      <c r="B547" s="47"/>
      <c r="C547" s="33"/>
      <c r="D547" s="33"/>
      <c r="E547" s="33"/>
      <c r="F547" s="33"/>
    </row>
    <row r="548" spans="1:6" x14ac:dyDescent="0.25">
      <c r="A548" s="33"/>
      <c r="B548" s="47"/>
      <c r="C548" s="33"/>
      <c r="D548" s="33"/>
      <c r="E548" s="33"/>
      <c r="F548" s="33"/>
    </row>
    <row r="549" spans="1:6" x14ac:dyDescent="0.25">
      <c r="A549" s="33"/>
      <c r="B549" s="47"/>
      <c r="C549" s="33"/>
      <c r="D549" s="33"/>
      <c r="E549" s="33"/>
      <c r="F549" s="33"/>
    </row>
    <row r="550" spans="1:6" x14ac:dyDescent="0.25">
      <c r="A550" s="33"/>
      <c r="B550" s="47"/>
      <c r="C550" s="33"/>
      <c r="D550" s="33"/>
      <c r="E550" s="33"/>
      <c r="F550" s="33"/>
    </row>
    <row r="551" spans="1:6" x14ac:dyDescent="0.25">
      <c r="A551" s="33"/>
      <c r="B551" s="47"/>
      <c r="C551" s="33"/>
      <c r="D551" s="33"/>
      <c r="E551" s="33"/>
      <c r="F551" s="33"/>
    </row>
    <row r="552" spans="1:6" x14ac:dyDescent="0.25">
      <c r="A552" s="33"/>
      <c r="B552" s="47"/>
      <c r="C552" s="33"/>
      <c r="D552" s="33"/>
      <c r="E552" s="33"/>
      <c r="F552" s="33"/>
    </row>
    <row r="553" spans="1:6" x14ac:dyDescent="0.25">
      <c r="A553" s="33"/>
      <c r="B553" s="47"/>
      <c r="C553" s="33"/>
      <c r="D553" s="33"/>
      <c r="E553" s="33"/>
      <c r="F553" s="33"/>
    </row>
    <row r="554" spans="1:6" x14ac:dyDescent="0.25">
      <c r="A554" s="33"/>
      <c r="B554" s="47"/>
      <c r="C554" s="33"/>
      <c r="D554" s="33"/>
      <c r="E554" s="33"/>
      <c r="F554" s="33"/>
    </row>
    <row r="555" spans="1:6" x14ac:dyDescent="0.25">
      <c r="A555" s="33"/>
      <c r="B555" s="47"/>
      <c r="C555" s="33"/>
      <c r="D555" s="33"/>
      <c r="E555" s="33"/>
      <c r="F555" s="33"/>
    </row>
    <row r="556" spans="1:6" x14ac:dyDescent="0.25">
      <c r="A556" s="33"/>
      <c r="B556" s="47"/>
      <c r="C556" s="33"/>
      <c r="D556" s="33"/>
      <c r="E556" s="33"/>
      <c r="F556" s="33"/>
    </row>
    <row r="557" spans="1:6" x14ac:dyDescent="0.25">
      <c r="A557" s="33"/>
      <c r="B557" s="47"/>
      <c r="C557" s="33"/>
      <c r="D557" s="33"/>
      <c r="E557" s="33"/>
      <c r="F557" s="33"/>
    </row>
    <row r="558" spans="1:6" x14ac:dyDescent="0.25">
      <c r="A558" s="33"/>
      <c r="B558" s="47"/>
      <c r="C558" s="33"/>
      <c r="D558" s="33"/>
      <c r="E558" s="33"/>
      <c r="F558" s="33"/>
    </row>
    <row r="559" spans="1:6" x14ac:dyDescent="0.25">
      <c r="A559" s="33"/>
      <c r="B559" s="47"/>
      <c r="C559" s="33"/>
      <c r="D559" s="33"/>
      <c r="E559" s="33"/>
      <c r="F559" s="33"/>
    </row>
    <row r="560" spans="1:6" x14ac:dyDescent="0.25">
      <c r="A560" s="33"/>
      <c r="B560" s="47"/>
      <c r="C560" s="33"/>
      <c r="D560" s="33"/>
      <c r="E560" s="33"/>
      <c r="F560" s="33"/>
    </row>
    <row r="561" spans="1:6" x14ac:dyDescent="0.25">
      <c r="A561" s="33"/>
      <c r="B561" s="47"/>
      <c r="C561" s="33"/>
      <c r="D561" s="33"/>
      <c r="E561" s="33"/>
      <c r="F561" s="33"/>
    </row>
    <row r="562" spans="1:6" x14ac:dyDescent="0.25">
      <c r="A562" s="33"/>
      <c r="B562" s="47"/>
      <c r="C562" s="33"/>
      <c r="D562" s="33"/>
      <c r="E562" s="33"/>
      <c r="F562" s="33"/>
    </row>
    <row r="563" spans="1:6" x14ac:dyDescent="0.25">
      <c r="A563" s="33"/>
      <c r="B563" s="47"/>
      <c r="C563" s="33"/>
      <c r="D563" s="33"/>
      <c r="E563" s="33"/>
      <c r="F563" s="33"/>
    </row>
    <row r="564" spans="1:6" x14ac:dyDescent="0.25">
      <c r="A564" s="33"/>
      <c r="B564" s="47"/>
      <c r="C564" s="33"/>
      <c r="D564" s="33"/>
      <c r="E564" s="33"/>
      <c r="F564" s="33"/>
    </row>
    <row r="565" spans="1:6" x14ac:dyDescent="0.25">
      <c r="A565" s="33"/>
      <c r="B565" s="47"/>
      <c r="C565" s="33"/>
      <c r="D565" s="33"/>
      <c r="E565" s="33"/>
      <c r="F565" s="33"/>
    </row>
    <row r="566" spans="1:6" x14ac:dyDescent="0.25">
      <c r="A566" s="33"/>
      <c r="B566" s="47"/>
      <c r="C566" s="33"/>
      <c r="D566" s="33"/>
      <c r="E566" s="33"/>
      <c r="F566" s="33"/>
    </row>
    <row r="567" spans="1:6" x14ac:dyDescent="0.25">
      <c r="A567" s="33"/>
      <c r="B567" s="47"/>
      <c r="C567" s="33"/>
      <c r="D567" s="33"/>
      <c r="E567" s="33"/>
      <c r="F567" s="33"/>
    </row>
    <row r="568" spans="1:6" x14ac:dyDescent="0.25">
      <c r="A568" s="33"/>
      <c r="B568" s="47"/>
      <c r="C568" s="33"/>
      <c r="D568" s="33"/>
      <c r="E568" s="33"/>
      <c r="F568" s="33"/>
    </row>
    <row r="569" spans="1:6" x14ac:dyDescent="0.25">
      <c r="A569" s="33"/>
      <c r="B569" s="47"/>
      <c r="C569" s="33"/>
      <c r="D569" s="33"/>
      <c r="E569" s="33"/>
      <c r="F569" s="33"/>
    </row>
    <row r="570" spans="1:6" x14ac:dyDescent="0.25">
      <c r="A570" s="33"/>
      <c r="B570" s="47"/>
      <c r="C570" s="33"/>
      <c r="D570" s="33"/>
      <c r="E570" s="33"/>
      <c r="F570" s="33"/>
    </row>
    <row r="571" spans="1:6" x14ac:dyDescent="0.25">
      <c r="A571" s="33"/>
      <c r="B571" s="47"/>
      <c r="C571" s="33"/>
      <c r="D571" s="33"/>
      <c r="E571" s="33"/>
      <c r="F571" s="33"/>
    </row>
    <row r="572" spans="1:6" x14ac:dyDescent="0.25">
      <c r="A572" s="33"/>
      <c r="B572" s="47"/>
      <c r="C572" s="33"/>
      <c r="D572" s="33"/>
      <c r="E572" s="33"/>
      <c r="F572" s="33"/>
    </row>
    <row r="573" spans="1:6" x14ac:dyDescent="0.25">
      <c r="A573" s="33"/>
      <c r="B573" s="47"/>
      <c r="C573" s="33"/>
      <c r="D573" s="33"/>
      <c r="E573" s="33"/>
      <c r="F573" s="33"/>
    </row>
    <row r="574" spans="1:6" x14ac:dyDescent="0.25">
      <c r="A574" s="33"/>
      <c r="B574" s="47"/>
      <c r="C574" s="33"/>
      <c r="D574" s="33"/>
      <c r="E574" s="33"/>
      <c r="F574" s="33"/>
    </row>
    <row r="575" spans="1:6" x14ac:dyDescent="0.25">
      <c r="A575" s="33"/>
      <c r="B575" s="47"/>
      <c r="C575" s="33"/>
      <c r="D575" s="33"/>
      <c r="E575" s="33"/>
      <c r="F575" s="33"/>
    </row>
    <row r="576" spans="1:6" x14ac:dyDescent="0.25">
      <c r="A576" s="33"/>
      <c r="B576" s="47"/>
      <c r="C576" s="33"/>
      <c r="D576" s="33"/>
      <c r="E576" s="33"/>
      <c r="F576" s="33"/>
    </row>
    <row r="577" spans="1:6" x14ac:dyDescent="0.25">
      <c r="A577" s="33"/>
      <c r="B577" s="47"/>
      <c r="C577" s="33"/>
      <c r="D577" s="33"/>
      <c r="E577" s="33"/>
      <c r="F577" s="33"/>
    </row>
    <row r="578" spans="1:6" x14ac:dyDescent="0.25">
      <c r="A578" s="33"/>
      <c r="B578" s="47"/>
      <c r="C578" s="33"/>
      <c r="D578" s="33"/>
      <c r="E578" s="33"/>
      <c r="F578" s="33"/>
    </row>
    <row r="579" spans="1:6" x14ac:dyDescent="0.25">
      <c r="A579" s="33"/>
      <c r="B579" s="47"/>
      <c r="C579" s="33"/>
      <c r="D579" s="33"/>
      <c r="E579" s="33"/>
      <c r="F579" s="33"/>
    </row>
    <row r="580" spans="1:6" x14ac:dyDescent="0.25">
      <c r="A580" s="33"/>
      <c r="B580" s="47"/>
      <c r="C580" s="33"/>
      <c r="D580" s="33"/>
      <c r="E580" s="33"/>
      <c r="F580" s="33"/>
    </row>
    <row r="581" spans="1:6" x14ac:dyDescent="0.25">
      <c r="A581" s="33"/>
      <c r="B581" s="47"/>
      <c r="C581" s="33"/>
      <c r="D581" s="33"/>
      <c r="E581" s="33"/>
      <c r="F581" s="33"/>
    </row>
    <row r="582" spans="1:6" x14ac:dyDescent="0.25">
      <c r="A582" s="33"/>
      <c r="B582" s="47"/>
      <c r="C582" s="33"/>
      <c r="D582" s="33"/>
      <c r="E582" s="33"/>
      <c r="F582" s="33"/>
    </row>
    <row r="583" spans="1:6" x14ac:dyDescent="0.25">
      <c r="A583" s="33"/>
      <c r="B583" s="47"/>
      <c r="C583" s="33"/>
      <c r="D583" s="33"/>
      <c r="E583" s="33"/>
      <c r="F583" s="33"/>
    </row>
    <row r="584" spans="1:6" x14ac:dyDescent="0.25">
      <c r="A584" s="33"/>
      <c r="B584" s="47"/>
      <c r="C584" s="33"/>
      <c r="D584" s="33"/>
      <c r="E584" s="33"/>
      <c r="F584" s="33"/>
    </row>
    <row r="585" spans="1:6" x14ac:dyDescent="0.25">
      <c r="A585" s="33"/>
      <c r="B585" s="47"/>
      <c r="C585" s="33"/>
      <c r="D585" s="33"/>
      <c r="E585" s="33"/>
      <c r="F585" s="33"/>
    </row>
    <row r="586" spans="1:6" x14ac:dyDescent="0.25">
      <c r="A586" s="33"/>
      <c r="B586" s="47"/>
      <c r="C586" s="33"/>
      <c r="D586" s="33"/>
      <c r="E586" s="33"/>
      <c r="F586" s="33"/>
    </row>
    <row r="587" spans="1:6" x14ac:dyDescent="0.25">
      <c r="A587" s="33"/>
      <c r="B587" s="47"/>
      <c r="C587" s="33"/>
      <c r="D587" s="33"/>
      <c r="E587" s="33"/>
      <c r="F587" s="33"/>
    </row>
    <row r="588" spans="1:6" x14ac:dyDescent="0.25">
      <c r="A588" s="33"/>
      <c r="B588" s="47"/>
      <c r="C588" s="33"/>
      <c r="D588" s="33"/>
      <c r="E588" s="33"/>
      <c r="F588" s="33"/>
    </row>
    <row r="589" spans="1:6" x14ac:dyDescent="0.25">
      <c r="A589" s="33"/>
      <c r="B589" s="47"/>
      <c r="C589" s="33"/>
      <c r="D589" s="33"/>
      <c r="E589" s="33"/>
      <c r="F589" s="33"/>
    </row>
    <row r="590" spans="1:6" x14ac:dyDescent="0.25">
      <c r="A590" s="33"/>
      <c r="B590" s="47"/>
      <c r="C590" s="33"/>
      <c r="D590" s="33"/>
      <c r="E590" s="33"/>
      <c r="F590" s="33"/>
    </row>
    <row r="591" spans="1:6" x14ac:dyDescent="0.25">
      <c r="A591" s="33"/>
      <c r="B591" s="47"/>
      <c r="C591" s="33"/>
      <c r="D591" s="33"/>
      <c r="E591" s="33"/>
      <c r="F591" s="33"/>
    </row>
    <row r="592" spans="1:6" x14ac:dyDescent="0.25">
      <c r="A592" s="33"/>
      <c r="B592" s="47"/>
      <c r="C592" s="33"/>
      <c r="D592" s="33"/>
      <c r="E592" s="33"/>
      <c r="F592" s="33"/>
    </row>
    <row r="593" spans="1:6" x14ac:dyDescent="0.25">
      <c r="A593" s="33"/>
      <c r="B593" s="47"/>
      <c r="C593" s="33"/>
      <c r="D593" s="33"/>
      <c r="E593" s="33"/>
      <c r="F593" s="33"/>
    </row>
    <row r="594" spans="1:6" x14ac:dyDescent="0.25">
      <c r="A594" s="33"/>
      <c r="B594" s="47"/>
      <c r="C594" s="33"/>
      <c r="D594" s="33"/>
      <c r="E594" s="33"/>
      <c r="F594" s="33"/>
    </row>
    <row r="595" spans="1:6" x14ac:dyDescent="0.25">
      <c r="A595" s="33"/>
      <c r="B595" s="47"/>
      <c r="C595" s="33"/>
      <c r="D595" s="33"/>
      <c r="E595" s="33"/>
      <c r="F595" s="33"/>
    </row>
    <row r="596" spans="1:6" x14ac:dyDescent="0.25">
      <c r="A596" s="33"/>
      <c r="B596" s="47"/>
      <c r="C596" s="33"/>
      <c r="D596" s="33"/>
      <c r="E596" s="33"/>
      <c r="F596" s="33"/>
    </row>
    <row r="597" spans="1:6" x14ac:dyDescent="0.25">
      <c r="A597" s="33"/>
      <c r="B597" s="47"/>
      <c r="C597" s="33"/>
      <c r="D597" s="33"/>
      <c r="E597" s="33"/>
      <c r="F597" s="33"/>
    </row>
    <row r="598" spans="1:6" x14ac:dyDescent="0.25">
      <c r="A598" s="33"/>
      <c r="B598" s="47"/>
      <c r="C598" s="33"/>
      <c r="D598" s="33"/>
      <c r="E598" s="33"/>
      <c r="F598" s="33"/>
    </row>
    <row r="599" spans="1:6" x14ac:dyDescent="0.25">
      <c r="A599" s="33"/>
      <c r="B599" s="47"/>
      <c r="C599" s="33"/>
      <c r="D599" s="33"/>
      <c r="E599" s="33"/>
      <c r="F599" s="33"/>
    </row>
    <row r="600" spans="1:6" x14ac:dyDescent="0.25">
      <c r="A600" s="33"/>
      <c r="B600" s="47"/>
      <c r="C600" s="33"/>
      <c r="D600" s="33"/>
      <c r="E600" s="33"/>
      <c r="F600" s="33"/>
    </row>
    <row r="601" spans="1:6" x14ac:dyDescent="0.25">
      <c r="A601" s="33"/>
      <c r="B601" s="47"/>
      <c r="C601" s="33"/>
      <c r="D601" s="33"/>
      <c r="E601" s="33"/>
      <c r="F601" s="33"/>
    </row>
    <row r="602" spans="1:6" x14ac:dyDescent="0.25">
      <c r="A602" s="33"/>
      <c r="B602" s="47"/>
      <c r="C602" s="33"/>
      <c r="D602" s="33"/>
      <c r="E602" s="33"/>
      <c r="F602" s="33"/>
    </row>
    <row r="603" spans="1:6" x14ac:dyDescent="0.25">
      <c r="A603" s="33"/>
      <c r="B603" s="47"/>
      <c r="C603" s="33"/>
      <c r="D603" s="33"/>
      <c r="E603" s="33"/>
      <c r="F603" s="33"/>
    </row>
    <row r="604" spans="1:6" x14ac:dyDescent="0.25">
      <c r="A604" s="33"/>
      <c r="B604" s="47"/>
      <c r="C604" s="33"/>
      <c r="D604" s="33"/>
      <c r="E604" s="33"/>
      <c r="F604" s="33"/>
    </row>
    <row r="605" spans="1:6" x14ac:dyDescent="0.25">
      <c r="A605" s="33"/>
      <c r="B605" s="47"/>
      <c r="C605" s="33"/>
      <c r="D605" s="33"/>
      <c r="E605" s="33"/>
      <c r="F605" s="33"/>
    </row>
    <row r="606" spans="1:6" x14ac:dyDescent="0.25">
      <c r="A606" s="33"/>
      <c r="B606" s="47"/>
      <c r="C606" s="33"/>
      <c r="D606" s="33"/>
      <c r="E606" s="33"/>
      <c r="F606" s="33"/>
    </row>
    <row r="607" spans="1:6" x14ac:dyDescent="0.25">
      <c r="A607" s="33"/>
      <c r="B607" s="47"/>
      <c r="C607" s="33"/>
      <c r="D607" s="33"/>
      <c r="E607" s="33"/>
      <c r="F607" s="33"/>
    </row>
    <row r="608" spans="1:6" x14ac:dyDescent="0.25">
      <c r="A608" s="33"/>
      <c r="B608" s="47"/>
      <c r="C608" s="33"/>
      <c r="D608" s="33"/>
      <c r="E608" s="33"/>
      <c r="F608" s="33"/>
    </row>
    <row r="609" spans="1:6" x14ac:dyDescent="0.25">
      <c r="A609" s="33"/>
      <c r="B609" s="47"/>
      <c r="C609" s="33"/>
      <c r="D609" s="33"/>
      <c r="E609" s="33"/>
      <c r="F609" s="33"/>
    </row>
    <row r="610" spans="1:6" x14ac:dyDescent="0.25">
      <c r="A610" s="33"/>
      <c r="B610" s="47"/>
      <c r="C610" s="33"/>
      <c r="D610" s="33"/>
      <c r="E610" s="33"/>
      <c r="F610" s="33"/>
    </row>
    <row r="611" spans="1:6" x14ac:dyDescent="0.25">
      <c r="A611" s="33"/>
      <c r="B611" s="47"/>
      <c r="C611" s="33"/>
      <c r="D611" s="33"/>
      <c r="E611" s="33"/>
      <c r="F611" s="33"/>
    </row>
    <row r="612" spans="1:6" x14ac:dyDescent="0.25">
      <c r="A612" s="33"/>
      <c r="B612" s="47"/>
      <c r="C612" s="33"/>
      <c r="D612" s="33"/>
      <c r="E612" s="33"/>
      <c r="F612" s="33"/>
    </row>
    <row r="613" spans="1:6" x14ac:dyDescent="0.25">
      <c r="A613" s="33"/>
      <c r="B613" s="47"/>
      <c r="C613" s="33"/>
      <c r="D613" s="33"/>
      <c r="E613" s="33"/>
      <c r="F613" s="33"/>
    </row>
    <row r="614" spans="1:6" x14ac:dyDescent="0.25">
      <c r="A614" s="33"/>
      <c r="B614" s="47"/>
      <c r="C614" s="33"/>
      <c r="D614" s="33"/>
      <c r="E614" s="33"/>
      <c r="F614" s="33"/>
    </row>
    <row r="615" spans="1:6" x14ac:dyDescent="0.25">
      <c r="A615" s="33"/>
      <c r="B615" s="47"/>
      <c r="C615" s="33"/>
      <c r="D615" s="33"/>
      <c r="E615" s="33"/>
      <c r="F615" s="33"/>
    </row>
    <row r="616" spans="1:6" x14ac:dyDescent="0.25">
      <c r="A616" s="33"/>
      <c r="B616" s="47"/>
      <c r="C616" s="33"/>
      <c r="D616" s="33"/>
      <c r="E616" s="33"/>
      <c r="F616" s="33"/>
    </row>
    <row r="617" spans="1:6" x14ac:dyDescent="0.25">
      <c r="A617" s="33"/>
      <c r="B617" s="47"/>
      <c r="C617" s="33"/>
      <c r="D617" s="33"/>
      <c r="E617" s="33"/>
      <c r="F617" s="33"/>
    </row>
    <row r="618" spans="1:6" x14ac:dyDescent="0.25">
      <c r="A618" s="33"/>
      <c r="B618" s="47"/>
      <c r="C618" s="33"/>
      <c r="D618" s="33"/>
      <c r="E618" s="33"/>
      <c r="F618" s="33"/>
    </row>
    <row r="619" spans="1:6" x14ac:dyDescent="0.25">
      <c r="A619" s="33"/>
      <c r="B619" s="47"/>
      <c r="C619" s="33"/>
      <c r="D619" s="33"/>
      <c r="E619" s="33"/>
      <c r="F619" s="33"/>
    </row>
    <row r="620" spans="1:6" x14ac:dyDescent="0.25">
      <c r="A620" s="33"/>
      <c r="B620" s="47"/>
      <c r="C620" s="33"/>
      <c r="D620" s="33"/>
      <c r="E620" s="33"/>
      <c r="F620" s="33"/>
    </row>
    <row r="621" spans="1:6" x14ac:dyDescent="0.25">
      <c r="A621" s="33"/>
      <c r="B621" s="47"/>
      <c r="C621" s="33"/>
      <c r="D621" s="33"/>
      <c r="E621" s="33"/>
      <c r="F621" s="33"/>
    </row>
    <row r="622" spans="1:6" x14ac:dyDescent="0.25">
      <c r="A622" s="33"/>
      <c r="B622" s="47"/>
      <c r="C622" s="33"/>
      <c r="D622" s="33"/>
      <c r="E622" s="33"/>
      <c r="F622" s="33"/>
    </row>
    <row r="623" spans="1:6" x14ac:dyDescent="0.25">
      <c r="A623" s="33"/>
      <c r="B623" s="47"/>
      <c r="C623" s="33"/>
      <c r="D623" s="33"/>
      <c r="E623" s="33"/>
      <c r="F623" s="33"/>
    </row>
    <row r="624" spans="1:6" x14ac:dyDescent="0.25">
      <c r="A624" s="33"/>
      <c r="B624" s="47"/>
      <c r="C624" s="33"/>
      <c r="D624" s="33"/>
      <c r="E624" s="33"/>
      <c r="F624" s="33"/>
    </row>
    <row r="625" spans="1:6" x14ac:dyDescent="0.25">
      <c r="A625" s="33"/>
      <c r="B625" s="47"/>
      <c r="C625" s="33"/>
      <c r="D625" s="33"/>
      <c r="E625" s="33"/>
      <c r="F625" s="33"/>
    </row>
    <row r="626" spans="1:6" x14ac:dyDescent="0.25">
      <c r="A626" s="33"/>
      <c r="B626" s="47"/>
      <c r="C626" s="33"/>
      <c r="D626" s="33"/>
      <c r="E626" s="33"/>
      <c r="F626" s="33"/>
    </row>
    <row r="627" spans="1:6" x14ac:dyDescent="0.25">
      <c r="A627" s="33"/>
      <c r="B627" s="47"/>
      <c r="C627" s="33"/>
      <c r="D627" s="33"/>
      <c r="E627" s="33"/>
      <c r="F627" s="33"/>
    </row>
    <row r="628" spans="1:6" x14ac:dyDescent="0.25">
      <c r="A628" s="33"/>
      <c r="B628" s="47"/>
      <c r="C628" s="33"/>
      <c r="D628" s="33"/>
      <c r="E628" s="33"/>
      <c r="F628" s="33"/>
    </row>
    <row r="629" spans="1:6" x14ac:dyDescent="0.25">
      <c r="A629" s="33"/>
      <c r="B629" s="47"/>
      <c r="C629" s="33"/>
      <c r="D629" s="33"/>
      <c r="E629" s="33"/>
      <c r="F629" s="33"/>
    </row>
    <row r="630" spans="1:6" x14ac:dyDescent="0.25">
      <c r="A630" s="33"/>
      <c r="B630" s="47"/>
      <c r="C630" s="33"/>
      <c r="D630" s="33"/>
      <c r="E630" s="33"/>
      <c r="F630" s="33"/>
    </row>
    <row r="631" spans="1:6" x14ac:dyDescent="0.25">
      <c r="A631" s="33"/>
      <c r="B631" s="47"/>
      <c r="C631" s="33"/>
      <c r="D631" s="33"/>
      <c r="E631" s="33"/>
      <c r="F631" s="33"/>
    </row>
    <row r="632" spans="1:6" x14ac:dyDescent="0.25">
      <c r="A632" s="33"/>
      <c r="B632" s="47"/>
      <c r="C632" s="33"/>
      <c r="D632" s="33"/>
      <c r="E632" s="33"/>
      <c r="F632" s="33"/>
    </row>
    <row r="633" spans="1:6" x14ac:dyDescent="0.25">
      <c r="A633" s="33"/>
      <c r="B633" s="47"/>
      <c r="C633" s="33"/>
      <c r="D633" s="33"/>
      <c r="E633" s="33"/>
      <c r="F633" s="33"/>
    </row>
    <row r="634" spans="1:6" x14ac:dyDescent="0.25">
      <c r="A634" s="33"/>
      <c r="B634" s="47"/>
      <c r="C634" s="33"/>
      <c r="D634" s="33"/>
      <c r="E634" s="33"/>
      <c r="F634" s="33"/>
    </row>
    <row r="635" spans="1:6" x14ac:dyDescent="0.25">
      <c r="A635" s="33"/>
      <c r="B635" s="47"/>
      <c r="C635" s="33"/>
      <c r="D635" s="33"/>
      <c r="E635" s="33"/>
      <c r="F635" s="33"/>
    </row>
    <row r="636" spans="1:6" x14ac:dyDescent="0.25">
      <c r="A636" s="33"/>
      <c r="B636" s="47"/>
      <c r="C636" s="33"/>
      <c r="D636" s="33"/>
      <c r="E636" s="33"/>
      <c r="F636" s="33"/>
    </row>
    <row r="637" spans="1:6" x14ac:dyDescent="0.25">
      <c r="A637" s="33"/>
      <c r="B637" s="47"/>
      <c r="C637" s="33"/>
      <c r="D637" s="33"/>
      <c r="E637" s="33"/>
      <c r="F637" s="33"/>
    </row>
    <row r="638" spans="1:6" x14ac:dyDescent="0.25">
      <c r="A638" s="33"/>
      <c r="B638" s="47"/>
      <c r="C638" s="33"/>
      <c r="D638" s="33"/>
      <c r="E638" s="33"/>
      <c r="F638" s="33"/>
    </row>
    <row r="639" spans="1:6" x14ac:dyDescent="0.25">
      <c r="A639" s="33"/>
      <c r="B639" s="47"/>
      <c r="C639" s="33"/>
      <c r="D639" s="33"/>
      <c r="E639" s="33"/>
      <c r="F639" s="33"/>
    </row>
    <row r="640" spans="1:6" x14ac:dyDescent="0.25">
      <c r="A640" s="33"/>
      <c r="B640" s="47"/>
      <c r="C640" s="33"/>
      <c r="D640" s="33"/>
      <c r="E640" s="33"/>
      <c r="F640" s="33"/>
    </row>
    <row r="641" spans="1:6" x14ac:dyDescent="0.25">
      <c r="A641" s="33"/>
      <c r="B641" s="47"/>
      <c r="C641" s="33"/>
      <c r="D641" s="33"/>
      <c r="E641" s="33"/>
      <c r="F641" s="33"/>
    </row>
    <row r="642" spans="1:6" x14ac:dyDescent="0.25">
      <c r="A642" s="33"/>
      <c r="B642" s="47"/>
      <c r="C642" s="33"/>
      <c r="D642" s="33"/>
      <c r="E642" s="33"/>
      <c r="F642" s="33"/>
    </row>
    <row r="643" spans="1:6" x14ac:dyDescent="0.25">
      <c r="A643" s="33"/>
      <c r="B643" s="47"/>
      <c r="C643" s="33"/>
      <c r="D643" s="33"/>
      <c r="E643" s="33"/>
      <c r="F643" s="33"/>
    </row>
    <row r="644" spans="1:6" x14ac:dyDescent="0.25">
      <c r="A644" s="33"/>
      <c r="B644" s="47"/>
      <c r="C644" s="33"/>
      <c r="D644" s="33"/>
      <c r="E644" s="33"/>
      <c r="F644" s="33"/>
    </row>
    <row r="645" spans="1:6" x14ac:dyDescent="0.25">
      <c r="A645" s="33"/>
      <c r="B645" s="47"/>
      <c r="C645" s="33"/>
      <c r="D645" s="33"/>
      <c r="E645" s="33"/>
      <c r="F645" s="33"/>
    </row>
    <row r="646" spans="1:6" x14ac:dyDescent="0.25">
      <c r="A646" s="33"/>
      <c r="B646" s="47"/>
      <c r="C646" s="33"/>
      <c r="D646" s="33"/>
      <c r="E646" s="33"/>
      <c r="F646" s="33"/>
    </row>
    <row r="647" spans="1:6" x14ac:dyDescent="0.25">
      <c r="A647" s="33"/>
      <c r="B647" s="47"/>
      <c r="C647" s="33"/>
      <c r="D647" s="33"/>
      <c r="E647" s="33"/>
      <c r="F647" s="33"/>
    </row>
    <row r="648" spans="1:6" x14ac:dyDescent="0.25">
      <c r="A648" s="33"/>
      <c r="B648" s="47"/>
      <c r="C648" s="33"/>
      <c r="D648" s="33"/>
      <c r="E648" s="33"/>
      <c r="F648" s="33"/>
    </row>
    <row r="649" spans="1:6" x14ac:dyDescent="0.25">
      <c r="A649" s="33"/>
      <c r="B649" s="47"/>
      <c r="C649" s="33"/>
      <c r="D649" s="33"/>
      <c r="E649" s="33"/>
      <c r="F649" s="33"/>
    </row>
    <row r="650" spans="1:6" x14ac:dyDescent="0.25">
      <c r="A650" s="33"/>
      <c r="B650" s="47"/>
      <c r="C650" s="33"/>
      <c r="D650" s="33"/>
      <c r="E650" s="33"/>
      <c r="F650" s="33"/>
    </row>
    <row r="651" spans="1:6" x14ac:dyDescent="0.25">
      <c r="A651" s="33"/>
      <c r="B651" s="47"/>
      <c r="C651" s="33"/>
      <c r="D651" s="33"/>
      <c r="E651" s="33"/>
      <c r="F651" s="33"/>
    </row>
    <row r="652" spans="1:6" x14ac:dyDescent="0.25">
      <c r="A652" s="33"/>
      <c r="B652" s="47"/>
      <c r="C652" s="33"/>
      <c r="D652" s="33"/>
      <c r="E652" s="33"/>
      <c r="F652" s="33"/>
    </row>
    <row r="653" spans="1:6" x14ac:dyDescent="0.25">
      <c r="A653" s="33"/>
      <c r="B653" s="47"/>
      <c r="C653" s="33"/>
      <c r="D653" s="33"/>
      <c r="E653" s="33"/>
      <c r="F653" s="33"/>
    </row>
    <row r="654" spans="1:6" x14ac:dyDescent="0.25">
      <c r="A654" s="33"/>
      <c r="B654" s="47"/>
      <c r="C654" s="33"/>
      <c r="D654" s="33"/>
      <c r="E654" s="33"/>
      <c r="F654" s="33"/>
    </row>
    <row r="655" spans="1:6" x14ac:dyDescent="0.25">
      <c r="A655" s="33"/>
      <c r="B655" s="47"/>
      <c r="C655" s="33"/>
      <c r="D655" s="33"/>
      <c r="E655" s="33"/>
      <c r="F655" s="33"/>
    </row>
    <row r="656" spans="1:6" x14ac:dyDescent="0.25">
      <c r="A656" s="33"/>
      <c r="B656" s="47"/>
      <c r="C656" s="33"/>
      <c r="D656" s="33"/>
      <c r="E656" s="33"/>
      <c r="F656" s="33"/>
    </row>
    <row r="657" spans="1:6" x14ac:dyDescent="0.25">
      <c r="A657" s="33"/>
      <c r="B657" s="47"/>
      <c r="C657" s="33"/>
      <c r="D657" s="33"/>
      <c r="E657" s="33"/>
      <c r="F657" s="33"/>
    </row>
    <row r="658" spans="1:6" x14ac:dyDescent="0.25">
      <c r="A658" s="33"/>
      <c r="B658" s="47"/>
      <c r="C658" s="33"/>
      <c r="D658" s="33"/>
      <c r="E658" s="33"/>
      <c r="F658" s="33"/>
    </row>
    <row r="659" spans="1:6" x14ac:dyDescent="0.25">
      <c r="A659" s="33"/>
      <c r="B659" s="47"/>
      <c r="C659" s="33"/>
      <c r="D659" s="33"/>
      <c r="E659" s="33"/>
      <c r="F659" s="33"/>
    </row>
    <row r="660" spans="1:6" x14ac:dyDescent="0.25">
      <c r="A660" s="33"/>
      <c r="B660" s="47"/>
      <c r="C660" s="33"/>
      <c r="D660" s="33"/>
      <c r="E660" s="33"/>
      <c r="F660" s="33"/>
    </row>
    <row r="661" spans="1:6" x14ac:dyDescent="0.25">
      <c r="A661" s="33"/>
      <c r="B661" s="47"/>
      <c r="C661" s="33"/>
      <c r="D661" s="33"/>
      <c r="E661" s="33"/>
      <c r="F661" s="33"/>
    </row>
    <row r="662" spans="1:6" x14ac:dyDescent="0.25">
      <c r="A662" s="33"/>
      <c r="B662" s="47"/>
      <c r="C662" s="33"/>
      <c r="D662" s="33"/>
      <c r="E662" s="33"/>
      <c r="F662" s="33"/>
    </row>
    <row r="663" spans="1:6" x14ac:dyDescent="0.25">
      <c r="A663" s="33"/>
      <c r="B663" s="47"/>
      <c r="C663" s="33"/>
      <c r="D663" s="33"/>
      <c r="E663" s="33"/>
      <c r="F663" s="33"/>
    </row>
    <row r="664" spans="1:6" x14ac:dyDescent="0.25">
      <c r="A664" s="33"/>
      <c r="B664" s="47"/>
      <c r="C664" s="33"/>
      <c r="D664" s="33"/>
      <c r="E664" s="33"/>
      <c r="F664" s="33"/>
    </row>
    <row r="665" spans="1:6" x14ac:dyDescent="0.25">
      <c r="A665" s="33"/>
      <c r="B665" s="47"/>
      <c r="C665" s="33"/>
      <c r="D665" s="33"/>
      <c r="E665" s="33"/>
      <c r="F665" s="33"/>
    </row>
    <row r="666" spans="1:6" x14ac:dyDescent="0.25">
      <c r="A666" s="33"/>
      <c r="B666" s="47"/>
      <c r="C666" s="33"/>
      <c r="D666" s="33"/>
      <c r="E666" s="33"/>
      <c r="F666" s="33"/>
    </row>
    <row r="667" spans="1:6" x14ac:dyDescent="0.25">
      <c r="A667" s="33"/>
      <c r="B667" s="47"/>
      <c r="C667" s="33"/>
      <c r="D667" s="33"/>
      <c r="E667" s="33"/>
      <c r="F667" s="33"/>
    </row>
    <row r="668" spans="1:6" x14ac:dyDescent="0.25">
      <c r="A668" s="33"/>
      <c r="B668" s="47"/>
      <c r="C668" s="33"/>
      <c r="D668" s="33"/>
      <c r="E668" s="33"/>
      <c r="F668" s="33"/>
    </row>
    <row r="669" spans="1:6" x14ac:dyDescent="0.25">
      <c r="A669" s="33"/>
      <c r="B669" s="47"/>
      <c r="C669" s="33"/>
      <c r="D669" s="33"/>
      <c r="E669" s="33"/>
      <c r="F669" s="33"/>
    </row>
    <row r="670" spans="1:6" x14ac:dyDescent="0.25">
      <c r="A670" s="33"/>
      <c r="B670" s="47"/>
      <c r="C670" s="33"/>
      <c r="D670" s="33"/>
      <c r="E670" s="33"/>
      <c r="F670" s="33"/>
    </row>
    <row r="671" spans="1:6" x14ac:dyDescent="0.25">
      <c r="A671" s="33"/>
      <c r="B671" s="47"/>
      <c r="C671" s="33"/>
      <c r="D671" s="33"/>
      <c r="E671" s="33"/>
      <c r="F671" s="33"/>
    </row>
    <row r="672" spans="1:6" x14ac:dyDescent="0.25">
      <c r="A672" s="33"/>
      <c r="B672" s="47"/>
      <c r="C672" s="33"/>
      <c r="D672" s="33"/>
      <c r="E672" s="33"/>
      <c r="F672" s="33"/>
    </row>
    <row r="673" spans="1:6" x14ac:dyDescent="0.25">
      <c r="A673" s="33"/>
      <c r="B673" s="47"/>
      <c r="C673" s="33"/>
      <c r="D673" s="33"/>
      <c r="E673" s="33"/>
      <c r="F673" s="33"/>
    </row>
    <row r="674" spans="1:6" x14ac:dyDescent="0.25">
      <c r="A674" s="33"/>
      <c r="B674" s="47"/>
      <c r="C674" s="33"/>
      <c r="D674" s="33"/>
      <c r="E674" s="33"/>
      <c r="F674" s="33"/>
    </row>
    <row r="675" spans="1:6" x14ac:dyDescent="0.25">
      <c r="A675" s="33"/>
      <c r="B675" s="47"/>
      <c r="C675" s="33"/>
      <c r="D675" s="33"/>
      <c r="E675" s="33"/>
      <c r="F675" s="33"/>
    </row>
    <row r="676" spans="1:6" x14ac:dyDescent="0.25">
      <c r="A676" s="33"/>
      <c r="B676" s="47"/>
      <c r="C676" s="33"/>
      <c r="D676" s="33"/>
      <c r="E676" s="33"/>
      <c r="F676" s="33"/>
    </row>
    <row r="677" spans="1:6" x14ac:dyDescent="0.25">
      <c r="A677" s="33"/>
      <c r="B677" s="47"/>
      <c r="C677" s="33"/>
      <c r="D677" s="33"/>
      <c r="E677" s="33"/>
      <c r="F677" s="33"/>
    </row>
    <row r="678" spans="1:6" x14ac:dyDescent="0.25">
      <c r="A678" s="33"/>
      <c r="B678" s="47"/>
      <c r="C678" s="33"/>
      <c r="D678" s="33"/>
      <c r="E678" s="33"/>
      <c r="F678" s="33"/>
    </row>
    <row r="679" spans="1:6" x14ac:dyDescent="0.25">
      <c r="A679" s="33"/>
      <c r="B679" s="47"/>
      <c r="C679" s="33"/>
      <c r="D679" s="33"/>
      <c r="E679" s="33"/>
      <c r="F679" s="33"/>
    </row>
    <row r="680" spans="1:6" x14ac:dyDescent="0.25">
      <c r="A680" s="33"/>
      <c r="B680" s="47"/>
      <c r="C680" s="33"/>
      <c r="D680" s="33"/>
      <c r="E680" s="33"/>
      <c r="F680" s="33"/>
    </row>
    <row r="681" spans="1:6" x14ac:dyDescent="0.25">
      <c r="A681" s="33"/>
      <c r="B681" s="47"/>
      <c r="C681" s="33"/>
      <c r="D681" s="33"/>
      <c r="E681" s="33"/>
      <c r="F681" s="33"/>
    </row>
    <row r="682" spans="1:6" x14ac:dyDescent="0.25">
      <c r="A682" s="33"/>
      <c r="B682" s="47"/>
      <c r="C682" s="33"/>
      <c r="D682" s="33"/>
      <c r="E682" s="33"/>
      <c r="F682" s="33"/>
    </row>
    <row r="683" spans="1:6" x14ac:dyDescent="0.25">
      <c r="A683" s="33"/>
      <c r="B683" s="47"/>
      <c r="C683" s="33"/>
      <c r="D683" s="33"/>
      <c r="E683" s="33"/>
      <c r="F683" s="33"/>
    </row>
    <row r="684" spans="1:6" x14ac:dyDescent="0.25">
      <c r="A684" s="33"/>
      <c r="B684" s="47"/>
      <c r="C684" s="33"/>
      <c r="D684" s="33"/>
      <c r="E684" s="33"/>
      <c r="F684" s="33"/>
    </row>
    <row r="685" spans="1:6" x14ac:dyDescent="0.25">
      <c r="A685" s="33"/>
      <c r="B685" s="47"/>
      <c r="C685" s="33"/>
      <c r="D685" s="33"/>
      <c r="E685" s="33"/>
      <c r="F685" s="33"/>
    </row>
    <row r="686" spans="1:6" x14ac:dyDescent="0.25">
      <c r="A686" s="33"/>
      <c r="B686" s="47"/>
      <c r="C686" s="33"/>
      <c r="D686" s="33"/>
      <c r="E686" s="33"/>
      <c r="F686" s="33"/>
    </row>
    <row r="687" spans="1:6" x14ac:dyDescent="0.25">
      <c r="A687" s="33"/>
      <c r="B687" s="47"/>
      <c r="C687" s="33"/>
      <c r="D687" s="33"/>
      <c r="E687" s="33"/>
      <c r="F687" s="33"/>
    </row>
    <row r="688" spans="1:6" x14ac:dyDescent="0.25">
      <c r="A688" s="33"/>
      <c r="B688" s="47"/>
      <c r="C688" s="33"/>
      <c r="D688" s="33"/>
      <c r="E688" s="33"/>
      <c r="F688" s="33"/>
    </row>
    <row r="689" spans="1:6" x14ac:dyDescent="0.25">
      <c r="A689" s="33"/>
      <c r="B689" s="47"/>
      <c r="C689" s="33"/>
      <c r="D689" s="33"/>
      <c r="E689" s="33"/>
      <c r="F689" s="33"/>
    </row>
    <row r="690" spans="1:6" x14ac:dyDescent="0.25">
      <c r="A690" s="33"/>
      <c r="B690" s="47"/>
      <c r="C690" s="33"/>
      <c r="D690" s="33"/>
      <c r="E690" s="33"/>
      <c r="F690" s="33"/>
    </row>
    <row r="691" spans="1:6" x14ac:dyDescent="0.25">
      <c r="A691" s="33"/>
      <c r="B691" s="47"/>
      <c r="C691" s="33"/>
      <c r="D691" s="33"/>
      <c r="E691" s="33"/>
      <c r="F691" s="33"/>
    </row>
    <row r="692" spans="1:6" x14ac:dyDescent="0.25">
      <c r="A692" s="33"/>
      <c r="B692" s="47"/>
      <c r="C692" s="33"/>
      <c r="D692" s="33"/>
      <c r="E692" s="33"/>
      <c r="F692" s="33"/>
    </row>
    <row r="693" spans="1:6" x14ac:dyDescent="0.25">
      <c r="A693" s="33"/>
      <c r="B693" s="47"/>
      <c r="C693" s="33"/>
      <c r="D693" s="33"/>
      <c r="E693" s="33"/>
      <c r="F693" s="33"/>
    </row>
    <row r="694" spans="1:6" x14ac:dyDescent="0.25">
      <c r="A694" s="33"/>
      <c r="B694" s="47"/>
      <c r="C694" s="33"/>
      <c r="D694" s="33"/>
      <c r="E694" s="33"/>
      <c r="F694" s="33"/>
    </row>
    <row r="695" spans="1:6" x14ac:dyDescent="0.25">
      <c r="A695" s="33"/>
      <c r="B695" s="47"/>
      <c r="C695" s="33"/>
      <c r="D695" s="33"/>
      <c r="E695" s="33"/>
      <c r="F695" s="33"/>
    </row>
    <row r="696" spans="1:6" x14ac:dyDescent="0.25">
      <c r="A696" s="33"/>
      <c r="B696" s="47"/>
      <c r="C696" s="33"/>
      <c r="D696" s="33"/>
      <c r="E696" s="33"/>
      <c r="F696" s="33"/>
    </row>
    <row r="697" spans="1:6" x14ac:dyDescent="0.25">
      <c r="A697" s="33"/>
      <c r="B697" s="47"/>
      <c r="C697" s="33"/>
      <c r="D697" s="33"/>
      <c r="E697" s="33"/>
      <c r="F697" s="33"/>
    </row>
    <row r="698" spans="1:6" x14ac:dyDescent="0.25">
      <c r="A698" s="33"/>
      <c r="B698" s="47"/>
      <c r="C698" s="33"/>
      <c r="D698" s="33"/>
      <c r="E698" s="33"/>
      <c r="F698" s="33"/>
    </row>
    <row r="699" spans="1:6" x14ac:dyDescent="0.25">
      <c r="A699" s="33"/>
      <c r="B699" s="47"/>
      <c r="C699" s="33"/>
      <c r="D699" s="33"/>
      <c r="E699" s="33"/>
      <c r="F699" s="33"/>
    </row>
    <row r="700" spans="1:6" x14ac:dyDescent="0.25">
      <c r="A700" s="33"/>
      <c r="B700" s="47"/>
      <c r="C700" s="33"/>
      <c r="D700" s="33"/>
      <c r="E700" s="33"/>
      <c r="F700" s="33"/>
    </row>
    <row r="701" spans="1:6" x14ac:dyDescent="0.25">
      <c r="A701" s="33"/>
      <c r="B701" s="47"/>
      <c r="C701" s="33"/>
      <c r="D701" s="33"/>
      <c r="E701" s="33"/>
      <c r="F701" s="33"/>
    </row>
    <row r="702" spans="1:6" x14ac:dyDescent="0.25">
      <c r="A702" s="33"/>
      <c r="B702" s="47"/>
      <c r="C702" s="33"/>
      <c r="D702" s="33"/>
      <c r="E702" s="33"/>
      <c r="F702" s="33"/>
    </row>
    <row r="703" spans="1:6" x14ac:dyDescent="0.25">
      <c r="A703" s="33"/>
      <c r="B703" s="47"/>
      <c r="C703" s="33"/>
      <c r="D703" s="33"/>
      <c r="E703" s="33"/>
      <c r="F703" s="33"/>
    </row>
    <row r="704" spans="1:6" x14ac:dyDescent="0.25">
      <c r="A704" s="33"/>
      <c r="B704" s="47"/>
      <c r="C704" s="33"/>
      <c r="D704" s="33"/>
      <c r="E704" s="33"/>
      <c r="F704" s="33"/>
    </row>
    <row r="705" spans="1:6" x14ac:dyDescent="0.25">
      <c r="A705" s="33"/>
      <c r="B705" s="47"/>
      <c r="C705" s="33"/>
      <c r="D705" s="33"/>
      <c r="E705" s="33"/>
      <c r="F705" s="33"/>
    </row>
    <row r="706" spans="1:6" x14ac:dyDescent="0.25">
      <c r="A706" s="33"/>
      <c r="B706" s="47"/>
      <c r="C706" s="33"/>
      <c r="D706" s="33"/>
      <c r="E706" s="33"/>
      <c r="F706" s="33"/>
    </row>
    <row r="707" spans="1:6" x14ac:dyDescent="0.25">
      <c r="A707" s="33"/>
      <c r="B707" s="47"/>
      <c r="C707" s="33"/>
      <c r="D707" s="33"/>
      <c r="E707" s="33"/>
      <c r="F707" s="33"/>
    </row>
    <row r="708" spans="1:6" x14ac:dyDescent="0.25">
      <c r="A708" s="33"/>
      <c r="B708" s="47"/>
      <c r="C708" s="33"/>
      <c r="D708" s="33"/>
      <c r="E708" s="33"/>
      <c r="F708" s="33"/>
    </row>
    <row r="709" spans="1:6" x14ac:dyDescent="0.25">
      <c r="A709" s="33"/>
      <c r="B709" s="47"/>
      <c r="C709" s="33"/>
      <c r="D709" s="33"/>
      <c r="E709" s="33"/>
      <c r="F709" s="33"/>
    </row>
    <row r="710" spans="1:6" x14ac:dyDescent="0.25">
      <c r="A710" s="33"/>
      <c r="B710" s="47"/>
      <c r="C710" s="33"/>
      <c r="D710" s="33"/>
      <c r="E710" s="33"/>
      <c r="F710" s="33"/>
    </row>
    <row r="711" spans="1:6" x14ac:dyDescent="0.25">
      <c r="A711" s="33"/>
      <c r="B711" s="47"/>
      <c r="C711" s="33"/>
      <c r="D711" s="33"/>
      <c r="E711" s="33"/>
      <c r="F711" s="33"/>
    </row>
    <row r="712" spans="1:6" x14ac:dyDescent="0.25">
      <c r="A712" s="33"/>
      <c r="B712" s="47"/>
      <c r="C712" s="33"/>
      <c r="D712" s="33"/>
      <c r="E712" s="33"/>
      <c r="F712" s="33"/>
    </row>
    <row r="713" spans="1:6" x14ac:dyDescent="0.25">
      <c r="A713" s="33"/>
      <c r="B713" s="47"/>
      <c r="C713" s="33"/>
      <c r="D713" s="33"/>
      <c r="E713" s="33"/>
      <c r="F713" s="33"/>
    </row>
    <row r="714" spans="1:6" x14ac:dyDescent="0.25">
      <c r="A714" s="33"/>
      <c r="B714" s="47"/>
      <c r="C714" s="33"/>
      <c r="D714" s="33"/>
      <c r="E714" s="33"/>
      <c r="F714" s="33"/>
    </row>
    <row r="715" spans="1:6" x14ac:dyDescent="0.25">
      <c r="A715" s="33"/>
      <c r="B715" s="47"/>
      <c r="C715" s="33"/>
      <c r="D715" s="33"/>
      <c r="E715" s="33"/>
      <c r="F715" s="33"/>
    </row>
    <row r="716" spans="1:6" x14ac:dyDescent="0.25">
      <c r="A716" s="33"/>
      <c r="B716" s="47"/>
      <c r="C716" s="33"/>
      <c r="D716" s="33"/>
      <c r="E716" s="33"/>
      <c r="F716" s="33"/>
    </row>
    <row r="717" spans="1:6" x14ac:dyDescent="0.25">
      <c r="A717" s="33"/>
      <c r="B717" s="47"/>
      <c r="C717" s="33"/>
      <c r="D717" s="33"/>
      <c r="E717" s="33"/>
      <c r="F717" s="33"/>
    </row>
    <row r="718" spans="1:6" x14ac:dyDescent="0.25">
      <c r="A718" s="33"/>
      <c r="B718" s="47"/>
      <c r="C718" s="33"/>
      <c r="D718" s="33"/>
      <c r="E718" s="33"/>
      <c r="F718" s="33"/>
    </row>
    <row r="719" spans="1:6" x14ac:dyDescent="0.25">
      <c r="A719" s="33"/>
      <c r="B719" s="47"/>
      <c r="C719" s="33"/>
      <c r="D719" s="33"/>
      <c r="E719" s="33"/>
      <c r="F719" s="33"/>
    </row>
    <row r="720" spans="1:6" x14ac:dyDescent="0.25">
      <c r="A720" s="33"/>
      <c r="B720" s="47"/>
      <c r="C720" s="33"/>
      <c r="D720" s="33"/>
      <c r="E720" s="33"/>
      <c r="F720" s="33"/>
    </row>
    <row r="721" spans="1:6" x14ac:dyDescent="0.25">
      <c r="A721" s="33"/>
      <c r="B721" s="47"/>
      <c r="C721" s="33"/>
      <c r="D721" s="33"/>
      <c r="E721" s="33"/>
      <c r="F721" s="33"/>
    </row>
    <row r="722" spans="1:6" x14ac:dyDescent="0.25">
      <c r="A722" s="33"/>
      <c r="B722" s="47"/>
      <c r="C722" s="33"/>
      <c r="D722" s="33"/>
      <c r="E722" s="33"/>
      <c r="F722" s="33"/>
    </row>
    <row r="723" spans="1:6" x14ac:dyDescent="0.25">
      <c r="A723" s="33"/>
      <c r="B723" s="47"/>
      <c r="C723" s="33"/>
      <c r="D723" s="33"/>
      <c r="E723" s="33"/>
      <c r="F723" s="33"/>
    </row>
    <row r="724" spans="1:6" x14ac:dyDescent="0.25">
      <c r="A724" s="33"/>
      <c r="B724" s="47"/>
      <c r="C724" s="33"/>
      <c r="D724" s="33"/>
      <c r="E724" s="33"/>
      <c r="F724" s="33"/>
    </row>
    <row r="725" spans="1:6" x14ac:dyDescent="0.25">
      <c r="A725" s="33"/>
      <c r="B725" s="47"/>
      <c r="C725" s="33"/>
      <c r="D725" s="33"/>
      <c r="E725" s="33"/>
      <c r="F725" s="33"/>
    </row>
    <row r="726" spans="1:6" x14ac:dyDescent="0.25">
      <c r="A726" s="33"/>
      <c r="B726" s="47"/>
      <c r="C726" s="33"/>
      <c r="D726" s="33"/>
      <c r="E726" s="33"/>
      <c r="F726" s="33"/>
    </row>
    <row r="727" spans="1:6" x14ac:dyDescent="0.25">
      <c r="A727" s="33"/>
      <c r="B727" s="47"/>
      <c r="C727" s="33"/>
      <c r="D727" s="33"/>
      <c r="E727" s="33"/>
      <c r="F727" s="33"/>
    </row>
    <row r="728" spans="1:6" x14ac:dyDescent="0.25">
      <c r="A728" s="33"/>
      <c r="B728" s="47"/>
      <c r="C728" s="33"/>
      <c r="D728" s="33"/>
      <c r="E728" s="33"/>
      <c r="F728" s="33"/>
    </row>
    <row r="729" spans="1:6" x14ac:dyDescent="0.25">
      <c r="A729" s="33"/>
      <c r="B729" s="47"/>
      <c r="C729" s="33"/>
      <c r="D729" s="33"/>
      <c r="E729" s="33"/>
      <c r="F729" s="33"/>
    </row>
    <row r="730" spans="1:6" x14ac:dyDescent="0.25">
      <c r="A730" s="33"/>
      <c r="B730" s="47"/>
      <c r="C730" s="33"/>
      <c r="D730" s="33"/>
      <c r="E730" s="33"/>
      <c r="F730" s="33"/>
    </row>
    <row r="731" spans="1:6" x14ac:dyDescent="0.25">
      <c r="A731" s="33"/>
      <c r="B731" s="47"/>
      <c r="C731" s="33"/>
      <c r="D731" s="33"/>
      <c r="E731" s="33"/>
      <c r="F731" s="33"/>
    </row>
    <row r="732" spans="1:6" x14ac:dyDescent="0.25">
      <c r="A732" s="33"/>
      <c r="B732" s="47"/>
      <c r="C732" s="33"/>
      <c r="D732" s="33"/>
      <c r="E732" s="33"/>
      <c r="F732" s="33"/>
    </row>
    <row r="733" spans="1:6" x14ac:dyDescent="0.25">
      <c r="A733" s="33"/>
      <c r="B733" s="47"/>
      <c r="C733" s="33"/>
      <c r="D733" s="33"/>
      <c r="E733" s="33"/>
      <c r="F733" s="33"/>
    </row>
    <row r="734" spans="1:6" x14ac:dyDescent="0.25">
      <c r="A734" s="33"/>
      <c r="B734" s="47"/>
      <c r="C734" s="33"/>
      <c r="D734" s="33"/>
      <c r="E734" s="33"/>
      <c r="F734" s="33"/>
    </row>
    <row r="735" spans="1:6" x14ac:dyDescent="0.25">
      <c r="A735" s="33"/>
      <c r="B735" s="47"/>
      <c r="C735" s="33"/>
      <c r="D735" s="33"/>
      <c r="E735" s="33"/>
      <c r="F735" s="33"/>
    </row>
    <row r="736" spans="1:6" x14ac:dyDescent="0.25">
      <c r="A736" s="33"/>
      <c r="B736" s="47"/>
      <c r="C736" s="33"/>
      <c r="D736" s="33"/>
      <c r="E736" s="33"/>
      <c r="F736" s="33"/>
    </row>
    <row r="737" spans="1:6" x14ac:dyDescent="0.25">
      <c r="A737" s="33"/>
      <c r="B737" s="47"/>
      <c r="C737" s="33"/>
      <c r="D737" s="33"/>
      <c r="E737" s="33"/>
      <c r="F737" s="33"/>
    </row>
    <row r="738" spans="1:6" x14ac:dyDescent="0.25">
      <c r="A738" s="33"/>
      <c r="B738" s="47"/>
      <c r="C738" s="33"/>
      <c r="D738" s="33"/>
      <c r="E738" s="33"/>
      <c r="F738" s="33"/>
    </row>
    <row r="739" spans="1:6" x14ac:dyDescent="0.25">
      <c r="A739" s="33"/>
      <c r="B739" s="47"/>
      <c r="C739" s="33"/>
      <c r="D739" s="33"/>
      <c r="E739" s="33"/>
      <c r="F739" s="33"/>
    </row>
    <row r="740" spans="1:6" x14ac:dyDescent="0.25">
      <c r="A740" s="33"/>
      <c r="B740" s="47"/>
      <c r="C740" s="33"/>
      <c r="D740" s="33"/>
      <c r="E740" s="33"/>
      <c r="F740" s="33"/>
    </row>
    <row r="741" spans="1:6" x14ac:dyDescent="0.25">
      <c r="A741" s="33"/>
      <c r="B741" s="47"/>
      <c r="C741" s="33"/>
      <c r="D741" s="33"/>
      <c r="E741" s="33"/>
      <c r="F741" s="33"/>
    </row>
    <row r="742" spans="1:6" x14ac:dyDescent="0.25">
      <c r="A742" s="33"/>
      <c r="B742" s="47"/>
      <c r="C742" s="33"/>
      <c r="D742" s="33"/>
      <c r="E742" s="33"/>
      <c r="F742" s="33"/>
    </row>
    <row r="743" spans="1:6" x14ac:dyDescent="0.25">
      <c r="A743" s="33"/>
      <c r="B743" s="47"/>
      <c r="C743" s="33"/>
      <c r="D743" s="33"/>
      <c r="E743" s="33"/>
      <c r="F743" s="33"/>
    </row>
    <row r="744" spans="1:6" x14ac:dyDescent="0.25">
      <c r="A744" s="33"/>
      <c r="B744" s="47"/>
      <c r="C744" s="33"/>
      <c r="D744" s="33"/>
      <c r="E744" s="33"/>
      <c r="F744" s="33"/>
    </row>
    <row r="745" spans="1:6" x14ac:dyDescent="0.25">
      <c r="A745" s="33"/>
      <c r="B745" s="47"/>
      <c r="C745" s="33"/>
      <c r="D745" s="33"/>
      <c r="E745" s="33"/>
      <c r="F745" s="33"/>
    </row>
    <row r="746" spans="1:6" x14ac:dyDescent="0.25">
      <c r="A746" s="33"/>
      <c r="B746" s="47"/>
      <c r="C746" s="33"/>
      <c r="D746" s="33"/>
      <c r="E746" s="33"/>
      <c r="F746" s="33"/>
    </row>
    <row r="747" spans="1:6" x14ac:dyDescent="0.25">
      <c r="A747" s="33"/>
      <c r="B747" s="47"/>
      <c r="C747" s="33"/>
      <c r="D747" s="33"/>
      <c r="E747" s="33"/>
      <c r="F747" s="33"/>
    </row>
    <row r="748" spans="1:6" x14ac:dyDescent="0.25">
      <c r="A748" s="33"/>
      <c r="B748" s="47"/>
      <c r="C748" s="33"/>
      <c r="D748" s="33"/>
      <c r="E748" s="33"/>
      <c r="F748" s="33"/>
    </row>
    <row r="749" spans="1:6" x14ac:dyDescent="0.25">
      <c r="A749" s="33"/>
      <c r="B749" s="47"/>
      <c r="C749" s="33"/>
      <c r="D749" s="33"/>
      <c r="E749" s="33"/>
      <c r="F749" s="33"/>
    </row>
    <row r="750" spans="1:6" x14ac:dyDescent="0.25">
      <c r="A750" s="33"/>
      <c r="B750" s="47"/>
      <c r="C750" s="33"/>
      <c r="D750" s="33"/>
      <c r="E750" s="33"/>
      <c r="F750" s="33"/>
    </row>
    <row r="751" spans="1:6" x14ac:dyDescent="0.25">
      <c r="A751" s="33"/>
      <c r="B751" s="47"/>
      <c r="C751" s="33"/>
      <c r="D751" s="33"/>
      <c r="E751" s="33"/>
      <c r="F751" s="33"/>
    </row>
    <row r="752" spans="1:6" x14ac:dyDescent="0.25">
      <c r="A752" s="33"/>
      <c r="B752" s="47"/>
      <c r="C752" s="33"/>
      <c r="D752" s="33"/>
      <c r="E752" s="33"/>
      <c r="F752" s="33"/>
    </row>
    <row r="753" spans="1:6" x14ac:dyDescent="0.25">
      <c r="A753" s="33"/>
      <c r="B753" s="47"/>
      <c r="C753" s="33"/>
      <c r="D753" s="33"/>
      <c r="E753" s="33"/>
      <c r="F753" s="33"/>
    </row>
    <row r="754" spans="1:6" x14ac:dyDescent="0.25">
      <c r="A754" s="33"/>
      <c r="B754" s="47"/>
      <c r="C754" s="33"/>
      <c r="D754" s="33"/>
      <c r="E754" s="33"/>
      <c r="F754" s="33"/>
    </row>
    <row r="755" spans="1:6" x14ac:dyDescent="0.25">
      <c r="A755" s="33"/>
      <c r="B755" s="47"/>
      <c r="C755" s="33"/>
      <c r="D755" s="33"/>
      <c r="E755" s="33"/>
      <c r="F755" s="33"/>
    </row>
    <row r="756" spans="1:6" x14ac:dyDescent="0.25">
      <c r="A756" s="33"/>
      <c r="B756" s="47"/>
      <c r="C756" s="33"/>
      <c r="D756" s="33"/>
      <c r="E756" s="33"/>
      <c r="F756" s="33"/>
    </row>
    <row r="757" spans="1:6" x14ac:dyDescent="0.25">
      <c r="A757" s="33"/>
      <c r="B757" s="47"/>
      <c r="C757" s="33"/>
      <c r="D757" s="33"/>
      <c r="E757" s="33"/>
      <c r="F757" s="33"/>
    </row>
    <row r="758" spans="1:6" x14ac:dyDescent="0.25">
      <c r="A758" s="33"/>
      <c r="B758" s="47"/>
      <c r="C758" s="33"/>
      <c r="D758" s="33"/>
      <c r="E758" s="33"/>
      <c r="F758" s="33"/>
    </row>
    <row r="759" spans="1:6" x14ac:dyDescent="0.25">
      <c r="A759" s="33"/>
      <c r="B759" s="47"/>
      <c r="C759" s="33"/>
      <c r="D759" s="33"/>
      <c r="E759" s="33"/>
      <c r="F759" s="33"/>
    </row>
    <row r="760" spans="1:6" x14ac:dyDescent="0.25">
      <c r="A760" s="33"/>
      <c r="B760" s="47"/>
      <c r="C760" s="33"/>
      <c r="D760" s="33"/>
      <c r="E760" s="33"/>
      <c r="F760" s="33"/>
    </row>
    <row r="761" spans="1:6" x14ac:dyDescent="0.25">
      <c r="A761" s="33"/>
      <c r="B761" s="47"/>
      <c r="C761" s="33"/>
      <c r="D761" s="33"/>
      <c r="E761" s="33"/>
      <c r="F761" s="33"/>
    </row>
    <row r="762" spans="1:6" x14ac:dyDescent="0.25">
      <c r="A762" s="33"/>
      <c r="B762" s="47"/>
      <c r="C762" s="33"/>
      <c r="D762" s="33"/>
      <c r="E762" s="33"/>
      <c r="F762" s="33"/>
    </row>
    <row r="763" spans="1:6" x14ac:dyDescent="0.25">
      <c r="A763" s="33"/>
      <c r="B763" s="47"/>
      <c r="C763" s="33"/>
      <c r="D763" s="33"/>
      <c r="E763" s="33"/>
      <c r="F763" s="33"/>
    </row>
    <row r="764" spans="1:6" x14ac:dyDescent="0.25">
      <c r="A764" s="33"/>
      <c r="B764" s="47"/>
      <c r="C764" s="33"/>
      <c r="D764" s="33"/>
      <c r="E764" s="33"/>
      <c r="F764" s="33"/>
    </row>
    <row r="765" spans="1:6" x14ac:dyDescent="0.25">
      <c r="A765" s="33"/>
      <c r="B765" s="47"/>
      <c r="C765" s="33"/>
      <c r="D765" s="33"/>
      <c r="E765" s="33"/>
      <c r="F765" s="33"/>
    </row>
    <row r="766" spans="1:6" x14ac:dyDescent="0.25">
      <c r="A766" s="33"/>
      <c r="B766" s="47"/>
      <c r="C766" s="33"/>
      <c r="D766" s="33"/>
      <c r="E766" s="33"/>
      <c r="F766" s="33"/>
    </row>
    <row r="767" spans="1:6" x14ac:dyDescent="0.25">
      <c r="A767" s="33"/>
      <c r="B767" s="47"/>
      <c r="C767" s="33"/>
      <c r="D767" s="33"/>
      <c r="E767" s="33"/>
      <c r="F767" s="33"/>
    </row>
    <row r="768" spans="1:6" x14ac:dyDescent="0.25">
      <c r="A768" s="33"/>
      <c r="B768" s="47"/>
      <c r="C768" s="33"/>
      <c r="D768" s="33"/>
      <c r="E768" s="33"/>
      <c r="F768" s="33"/>
    </row>
    <row r="769" spans="1:6" x14ac:dyDescent="0.25">
      <c r="A769" s="33"/>
      <c r="B769" s="47"/>
      <c r="C769" s="33"/>
      <c r="D769" s="33"/>
      <c r="E769" s="33"/>
      <c r="F769" s="33"/>
    </row>
    <row r="770" spans="1:6" x14ac:dyDescent="0.25">
      <c r="A770" s="33"/>
      <c r="B770" s="47"/>
      <c r="C770" s="33"/>
      <c r="D770" s="33"/>
      <c r="E770" s="33"/>
      <c r="F770" s="33"/>
    </row>
    <row r="771" spans="1:6" x14ac:dyDescent="0.25">
      <c r="A771" s="33"/>
      <c r="B771" s="47"/>
      <c r="C771" s="33"/>
      <c r="D771" s="33"/>
      <c r="E771" s="33"/>
      <c r="F771" s="33"/>
    </row>
    <row r="772" spans="1:6" x14ac:dyDescent="0.25">
      <c r="A772" s="33"/>
      <c r="B772" s="47"/>
      <c r="C772" s="33"/>
      <c r="D772" s="33"/>
      <c r="E772" s="33"/>
      <c r="F772" s="33"/>
    </row>
    <row r="773" spans="1:6" x14ac:dyDescent="0.25">
      <c r="A773" s="33"/>
      <c r="B773" s="47"/>
      <c r="C773" s="33"/>
      <c r="D773" s="33"/>
      <c r="E773" s="33"/>
      <c r="F773" s="33"/>
    </row>
    <row r="774" spans="1:6" x14ac:dyDescent="0.25">
      <c r="A774" s="33"/>
      <c r="B774" s="47"/>
      <c r="C774" s="33"/>
      <c r="D774" s="33"/>
      <c r="E774" s="33"/>
      <c r="F774" s="33"/>
    </row>
    <row r="775" spans="1:6" x14ac:dyDescent="0.25">
      <c r="A775" s="33"/>
      <c r="B775" s="47"/>
      <c r="C775" s="33"/>
      <c r="D775" s="33"/>
      <c r="E775" s="33"/>
      <c r="F775" s="33"/>
    </row>
    <row r="776" spans="1:6" x14ac:dyDescent="0.25">
      <c r="A776" s="33"/>
      <c r="B776" s="47"/>
      <c r="C776" s="33"/>
      <c r="D776" s="33"/>
      <c r="E776" s="33"/>
      <c r="F776" s="33"/>
    </row>
    <row r="777" spans="1:6" x14ac:dyDescent="0.25">
      <c r="A777" s="33"/>
      <c r="B777" s="47"/>
      <c r="C777" s="33"/>
      <c r="D777" s="33"/>
      <c r="E777" s="33"/>
      <c r="F777" s="33"/>
    </row>
    <row r="778" spans="1:6" x14ac:dyDescent="0.25">
      <c r="A778" s="33"/>
      <c r="B778" s="47"/>
      <c r="C778" s="33"/>
      <c r="D778" s="33"/>
      <c r="E778" s="33"/>
      <c r="F778" s="33"/>
    </row>
    <row r="779" spans="1:6" x14ac:dyDescent="0.25">
      <c r="A779" s="33"/>
      <c r="B779" s="47"/>
      <c r="C779" s="33"/>
      <c r="D779" s="33"/>
      <c r="E779" s="33"/>
      <c r="F779" s="33"/>
    </row>
    <row r="780" spans="1:6" x14ac:dyDescent="0.25">
      <c r="A780" s="33"/>
      <c r="B780" s="47"/>
      <c r="C780" s="33"/>
      <c r="D780" s="33"/>
      <c r="E780" s="33"/>
      <c r="F780" s="33"/>
    </row>
    <row r="781" spans="1:6" x14ac:dyDescent="0.25">
      <c r="A781" s="33"/>
      <c r="B781" s="47"/>
      <c r="C781" s="33"/>
      <c r="D781" s="33"/>
      <c r="E781" s="33"/>
      <c r="F781" s="33"/>
    </row>
    <row r="782" spans="1:6" x14ac:dyDescent="0.25">
      <c r="A782" s="33"/>
      <c r="B782" s="47"/>
      <c r="C782" s="33"/>
      <c r="D782" s="33"/>
      <c r="E782" s="33"/>
      <c r="F782" s="33"/>
    </row>
    <row r="783" spans="1:6" x14ac:dyDescent="0.25">
      <c r="A783" s="33"/>
      <c r="B783" s="47"/>
      <c r="C783" s="33"/>
      <c r="D783" s="33"/>
      <c r="E783" s="33"/>
      <c r="F783" s="33"/>
    </row>
    <row r="784" spans="1:6" x14ac:dyDescent="0.25">
      <c r="A784" s="33"/>
      <c r="B784" s="47"/>
      <c r="C784" s="33"/>
      <c r="D784" s="33"/>
      <c r="E784" s="33"/>
      <c r="F784" s="33"/>
    </row>
    <row r="785" spans="1:6" x14ac:dyDescent="0.25">
      <c r="A785" s="33"/>
      <c r="B785" s="47"/>
      <c r="C785" s="33"/>
      <c r="D785" s="33"/>
      <c r="E785" s="33"/>
      <c r="F785" s="33"/>
    </row>
    <row r="786" spans="1:6" x14ac:dyDescent="0.25">
      <c r="A786" s="33"/>
      <c r="B786" s="47"/>
      <c r="C786" s="33"/>
      <c r="D786" s="33"/>
      <c r="E786" s="33"/>
      <c r="F786" s="33"/>
    </row>
    <row r="787" spans="1:6" x14ac:dyDescent="0.25">
      <c r="A787" s="33"/>
      <c r="B787" s="47"/>
      <c r="C787" s="33"/>
      <c r="D787" s="33"/>
      <c r="E787" s="33"/>
      <c r="F787" s="33"/>
    </row>
    <row r="788" spans="1:6" x14ac:dyDescent="0.25">
      <c r="A788" s="33"/>
      <c r="B788" s="47"/>
      <c r="C788" s="33"/>
      <c r="D788" s="33"/>
      <c r="E788" s="33"/>
      <c r="F788" s="33"/>
    </row>
    <row r="789" spans="1:6" x14ac:dyDescent="0.25">
      <c r="A789" s="33"/>
      <c r="B789" s="47"/>
      <c r="C789" s="33"/>
      <c r="D789" s="33"/>
      <c r="E789" s="33"/>
      <c r="F789" s="33"/>
    </row>
    <row r="790" spans="1:6" x14ac:dyDescent="0.25">
      <c r="A790" s="33"/>
      <c r="B790" s="47"/>
      <c r="C790" s="33"/>
      <c r="D790" s="33"/>
      <c r="E790" s="33"/>
      <c r="F790" s="33"/>
    </row>
    <row r="791" spans="1:6" x14ac:dyDescent="0.25">
      <c r="A791" s="33"/>
      <c r="B791" s="47"/>
      <c r="C791" s="33"/>
      <c r="D791" s="33"/>
      <c r="E791" s="33"/>
      <c r="F791" s="33"/>
    </row>
    <row r="792" spans="1:6" x14ac:dyDescent="0.25">
      <c r="A792" s="33"/>
      <c r="B792" s="47"/>
      <c r="C792" s="33"/>
      <c r="D792" s="33"/>
      <c r="E792" s="33"/>
      <c r="F792" s="33"/>
    </row>
    <row r="793" spans="1:6" x14ac:dyDescent="0.25">
      <c r="A793" s="33"/>
      <c r="B793" s="47"/>
      <c r="C793" s="33"/>
      <c r="D793" s="33"/>
      <c r="E793" s="33"/>
      <c r="F793" s="33"/>
    </row>
    <row r="794" spans="1:6" x14ac:dyDescent="0.25">
      <c r="A794" s="33"/>
      <c r="B794" s="47"/>
      <c r="C794" s="33"/>
      <c r="D794" s="33"/>
      <c r="E794" s="33"/>
      <c r="F794" s="33"/>
    </row>
    <row r="795" spans="1:6" x14ac:dyDescent="0.25">
      <c r="A795" s="33"/>
      <c r="B795" s="47"/>
      <c r="C795" s="33"/>
      <c r="D795" s="33"/>
      <c r="E795" s="33"/>
      <c r="F795" s="33"/>
    </row>
    <row r="796" spans="1:6" x14ac:dyDescent="0.25">
      <c r="A796" s="33"/>
      <c r="B796" s="47"/>
      <c r="C796" s="33"/>
      <c r="D796" s="33"/>
      <c r="E796" s="33"/>
      <c r="F796" s="33"/>
    </row>
    <row r="797" spans="1:6" x14ac:dyDescent="0.25">
      <c r="A797" s="33"/>
      <c r="B797" s="47"/>
      <c r="C797" s="33"/>
      <c r="D797" s="33"/>
      <c r="E797" s="33"/>
      <c r="F797" s="33"/>
    </row>
    <row r="798" spans="1:6" x14ac:dyDescent="0.25">
      <c r="A798" s="33"/>
      <c r="B798" s="47"/>
      <c r="C798" s="33"/>
      <c r="D798" s="33"/>
      <c r="E798" s="33"/>
      <c r="F798" s="33"/>
    </row>
    <row r="799" spans="1:6" x14ac:dyDescent="0.25">
      <c r="A799" s="33"/>
      <c r="B799" s="47"/>
      <c r="C799" s="33"/>
      <c r="D799" s="33"/>
      <c r="E799" s="33"/>
      <c r="F799" s="33"/>
    </row>
    <row r="800" spans="1:6" x14ac:dyDescent="0.25">
      <c r="A800" s="33"/>
      <c r="B800" s="47"/>
      <c r="C800" s="33"/>
      <c r="D800" s="33"/>
      <c r="E800" s="33"/>
      <c r="F800" s="33"/>
    </row>
    <row r="801" spans="1:6" x14ac:dyDescent="0.25">
      <c r="A801" s="33"/>
      <c r="B801" s="47"/>
      <c r="C801" s="33"/>
      <c r="D801" s="33"/>
      <c r="E801" s="33"/>
      <c r="F801" s="33"/>
    </row>
    <row r="802" spans="1:6" x14ac:dyDescent="0.25">
      <c r="A802" s="33"/>
      <c r="B802" s="47"/>
      <c r="C802" s="33"/>
      <c r="D802" s="33"/>
      <c r="E802" s="33"/>
      <c r="F802" s="33"/>
    </row>
    <row r="803" spans="1:6" x14ac:dyDescent="0.25">
      <c r="A803" s="33"/>
      <c r="B803" s="47"/>
      <c r="C803" s="33"/>
      <c r="D803" s="33"/>
      <c r="E803" s="33"/>
      <c r="F803" s="33"/>
    </row>
    <row r="804" spans="1:6" x14ac:dyDescent="0.25">
      <c r="A804" s="33"/>
      <c r="B804" s="47"/>
      <c r="C804" s="33"/>
      <c r="D804" s="33"/>
      <c r="E804" s="33"/>
      <c r="F804" s="33"/>
    </row>
    <row r="805" spans="1:6" x14ac:dyDescent="0.25">
      <c r="A805" s="33"/>
      <c r="B805" s="47"/>
      <c r="C805" s="33"/>
      <c r="D805" s="33"/>
      <c r="E805" s="33"/>
      <c r="F805" s="33"/>
    </row>
    <row r="806" spans="1:6" x14ac:dyDescent="0.25">
      <c r="A806" s="33"/>
      <c r="B806" s="47"/>
      <c r="C806" s="33"/>
      <c r="D806" s="33"/>
      <c r="E806" s="33"/>
      <c r="F806" s="33"/>
    </row>
    <row r="807" spans="1:6" x14ac:dyDescent="0.25">
      <c r="A807" s="33"/>
      <c r="B807" s="47"/>
      <c r="C807" s="33"/>
      <c r="D807" s="33"/>
      <c r="E807" s="33"/>
      <c r="F807" s="33"/>
    </row>
    <row r="808" spans="1:6" x14ac:dyDescent="0.25">
      <c r="A808" s="33"/>
      <c r="B808" s="47"/>
      <c r="C808" s="33"/>
      <c r="D808" s="33"/>
      <c r="E808" s="33"/>
      <c r="F808" s="33"/>
    </row>
    <row r="809" spans="1:6" x14ac:dyDescent="0.25">
      <c r="A809" s="33"/>
      <c r="B809" s="47"/>
      <c r="C809" s="33"/>
      <c r="D809" s="33"/>
      <c r="E809" s="33"/>
      <c r="F809" s="33"/>
    </row>
    <row r="810" spans="1:6" x14ac:dyDescent="0.25">
      <c r="A810" s="33"/>
      <c r="B810" s="47"/>
      <c r="C810" s="33"/>
      <c r="D810" s="33"/>
      <c r="E810" s="33"/>
      <c r="F810" s="33"/>
    </row>
    <row r="811" spans="1:6" x14ac:dyDescent="0.25">
      <c r="A811" s="33"/>
      <c r="B811" s="47"/>
      <c r="C811" s="33"/>
      <c r="D811" s="33"/>
      <c r="E811" s="33"/>
      <c r="F811" s="33"/>
    </row>
    <row r="812" spans="1:6" x14ac:dyDescent="0.25">
      <c r="A812" s="33"/>
      <c r="B812" s="47"/>
      <c r="C812" s="33"/>
      <c r="D812" s="33"/>
      <c r="E812" s="33"/>
      <c r="F812" s="33"/>
    </row>
    <row r="813" spans="1:6" x14ac:dyDescent="0.25">
      <c r="A813" s="33"/>
      <c r="B813" s="47"/>
      <c r="C813" s="33"/>
      <c r="D813" s="33"/>
      <c r="E813" s="33"/>
      <c r="F813" s="33"/>
    </row>
    <row r="814" spans="1:6" x14ac:dyDescent="0.25">
      <c r="A814" s="33"/>
      <c r="B814" s="47"/>
      <c r="C814" s="33"/>
      <c r="D814" s="33"/>
      <c r="E814" s="33"/>
      <c r="F814" s="33"/>
    </row>
    <row r="815" spans="1:6" x14ac:dyDescent="0.25">
      <c r="A815" s="33"/>
      <c r="B815" s="47"/>
      <c r="C815" s="33"/>
      <c r="D815" s="33"/>
      <c r="E815" s="33"/>
      <c r="F815" s="33"/>
    </row>
    <row r="816" spans="1:6" x14ac:dyDescent="0.25">
      <c r="A816" s="33"/>
      <c r="B816" s="47"/>
      <c r="C816" s="33"/>
      <c r="D816" s="33"/>
      <c r="E816" s="33"/>
      <c r="F816" s="33"/>
    </row>
    <row r="817" spans="1:6" x14ac:dyDescent="0.25">
      <c r="A817" s="33"/>
      <c r="B817" s="47"/>
      <c r="C817" s="33"/>
      <c r="D817" s="33"/>
      <c r="E817" s="33"/>
      <c r="F817" s="33"/>
    </row>
    <row r="818" spans="1:6" x14ac:dyDescent="0.25">
      <c r="A818" s="33"/>
      <c r="B818" s="47"/>
      <c r="C818" s="33"/>
      <c r="D818" s="33"/>
      <c r="E818" s="33"/>
      <c r="F818" s="33"/>
    </row>
    <row r="819" spans="1:6" x14ac:dyDescent="0.25">
      <c r="A819" s="33"/>
      <c r="B819" s="47"/>
      <c r="C819" s="33"/>
      <c r="D819" s="33"/>
      <c r="E819" s="33"/>
      <c r="F819" s="33"/>
    </row>
    <row r="820" spans="1:6" x14ac:dyDescent="0.25">
      <c r="A820" s="33"/>
      <c r="B820" s="47"/>
      <c r="C820" s="33"/>
      <c r="D820" s="33"/>
      <c r="E820" s="33"/>
      <c r="F820" s="33"/>
    </row>
    <row r="821" spans="1:6" x14ac:dyDescent="0.25">
      <c r="A821" s="33"/>
      <c r="B821" s="47"/>
      <c r="C821" s="33"/>
      <c r="D821" s="33"/>
      <c r="E821" s="33"/>
      <c r="F821" s="33"/>
    </row>
    <row r="822" spans="1:6" x14ac:dyDescent="0.25">
      <c r="A822" s="33"/>
      <c r="B822" s="47"/>
      <c r="C822" s="33"/>
      <c r="D822" s="33"/>
      <c r="E822" s="33"/>
      <c r="F822" s="33"/>
    </row>
    <row r="823" spans="1:6" x14ac:dyDescent="0.25">
      <c r="A823" s="33"/>
      <c r="B823" s="47"/>
      <c r="C823" s="33"/>
      <c r="D823" s="33"/>
      <c r="E823" s="33"/>
      <c r="F823" s="33"/>
    </row>
    <row r="824" spans="1:6" x14ac:dyDescent="0.25">
      <c r="A824" s="33"/>
      <c r="B824" s="47"/>
      <c r="C824" s="33"/>
      <c r="D824" s="33"/>
      <c r="E824" s="33"/>
      <c r="F824" s="33"/>
    </row>
    <row r="825" spans="1:6" x14ac:dyDescent="0.25">
      <c r="A825" s="33"/>
      <c r="B825" s="47"/>
      <c r="C825" s="33"/>
      <c r="D825" s="33"/>
      <c r="E825" s="33"/>
      <c r="F825" s="33"/>
    </row>
    <row r="826" spans="1:6" x14ac:dyDescent="0.25">
      <c r="A826" s="33"/>
      <c r="B826" s="47"/>
      <c r="C826" s="33"/>
      <c r="D826" s="33"/>
      <c r="E826" s="33"/>
      <c r="F826" s="33"/>
    </row>
    <row r="827" spans="1:6" x14ac:dyDescent="0.25">
      <c r="A827" s="33"/>
      <c r="B827" s="47"/>
      <c r="C827" s="33"/>
      <c r="D827" s="33"/>
      <c r="E827" s="33"/>
      <c r="F827" s="33"/>
    </row>
    <row r="828" spans="1:6" x14ac:dyDescent="0.25">
      <c r="A828" s="33"/>
      <c r="B828" s="47"/>
      <c r="C828" s="33"/>
      <c r="D828" s="33"/>
      <c r="E828" s="33"/>
      <c r="F828" s="33"/>
    </row>
    <row r="829" spans="1:6" x14ac:dyDescent="0.25">
      <c r="A829" s="33"/>
      <c r="B829" s="47"/>
      <c r="C829" s="33"/>
      <c r="D829" s="33"/>
      <c r="E829" s="33"/>
      <c r="F829" s="33"/>
    </row>
    <row r="830" spans="1:6" x14ac:dyDescent="0.25">
      <c r="A830" s="33"/>
      <c r="B830" s="47"/>
      <c r="C830" s="33"/>
      <c r="D830" s="33"/>
      <c r="E830" s="33"/>
      <c r="F830" s="33"/>
    </row>
    <row r="831" spans="1:6" x14ac:dyDescent="0.25">
      <c r="A831" s="33"/>
      <c r="B831" s="47"/>
      <c r="C831" s="33"/>
      <c r="D831" s="33"/>
      <c r="E831" s="33"/>
      <c r="F831" s="33"/>
    </row>
    <row r="832" spans="1:6" x14ac:dyDescent="0.25">
      <c r="A832" s="33"/>
      <c r="B832" s="47"/>
      <c r="C832" s="33"/>
      <c r="D832" s="33"/>
      <c r="E832" s="33"/>
      <c r="F832" s="33"/>
    </row>
    <row r="833" spans="1:6" x14ac:dyDescent="0.25">
      <c r="A833" s="33"/>
      <c r="B833" s="47"/>
      <c r="C833" s="33"/>
      <c r="D833" s="33"/>
      <c r="E833" s="33"/>
      <c r="F833" s="33"/>
    </row>
    <row r="834" spans="1:6" x14ac:dyDescent="0.25">
      <c r="A834" s="33"/>
      <c r="B834" s="47"/>
      <c r="C834" s="33"/>
      <c r="D834" s="33"/>
      <c r="E834" s="33"/>
      <c r="F834" s="33"/>
    </row>
    <row r="835" spans="1:6" x14ac:dyDescent="0.25">
      <c r="A835" s="33"/>
      <c r="B835" s="47"/>
      <c r="C835" s="33"/>
      <c r="D835" s="33"/>
      <c r="E835" s="33"/>
      <c r="F835" s="33"/>
    </row>
    <row r="836" spans="1:6" x14ac:dyDescent="0.25">
      <c r="A836" s="33"/>
      <c r="B836" s="47"/>
      <c r="C836" s="33"/>
      <c r="D836" s="33"/>
      <c r="E836" s="33"/>
      <c r="F836" s="33"/>
    </row>
    <row r="837" spans="1:6" x14ac:dyDescent="0.25">
      <c r="A837" s="33"/>
      <c r="B837" s="47"/>
      <c r="C837" s="33"/>
      <c r="D837" s="33"/>
      <c r="E837" s="33"/>
      <c r="F837" s="33"/>
    </row>
    <row r="838" spans="1:6" x14ac:dyDescent="0.25">
      <c r="A838" s="33"/>
      <c r="B838" s="47"/>
      <c r="C838" s="33"/>
      <c r="D838" s="33"/>
      <c r="E838" s="33"/>
      <c r="F838" s="33"/>
    </row>
    <row r="839" spans="1:6" x14ac:dyDescent="0.25">
      <c r="A839" s="33"/>
      <c r="B839" s="47"/>
      <c r="C839" s="33"/>
      <c r="D839" s="33"/>
      <c r="E839" s="33"/>
      <c r="F839" s="33"/>
    </row>
    <row r="840" spans="1:6" x14ac:dyDescent="0.25">
      <c r="A840" s="33"/>
      <c r="B840" s="47"/>
      <c r="C840" s="33"/>
      <c r="D840" s="33"/>
      <c r="E840" s="33"/>
      <c r="F840" s="33"/>
    </row>
    <row r="841" spans="1:6" x14ac:dyDescent="0.25">
      <c r="A841" s="33"/>
      <c r="B841" s="47"/>
      <c r="C841" s="33"/>
      <c r="D841" s="33"/>
      <c r="E841" s="33"/>
      <c r="F841" s="33"/>
    </row>
    <row r="842" spans="1:6" x14ac:dyDescent="0.25">
      <c r="A842" s="33"/>
      <c r="B842" s="47"/>
      <c r="C842" s="33"/>
      <c r="D842" s="33"/>
      <c r="E842" s="33"/>
      <c r="F842" s="33"/>
    </row>
    <row r="843" spans="1:6" x14ac:dyDescent="0.25">
      <c r="A843" s="33"/>
      <c r="B843" s="47"/>
      <c r="C843" s="33"/>
      <c r="D843" s="33"/>
      <c r="E843" s="33"/>
      <c r="F843" s="33"/>
    </row>
    <row r="844" spans="1:6" x14ac:dyDescent="0.25">
      <c r="A844" s="33"/>
      <c r="B844" s="47"/>
      <c r="C844" s="33"/>
      <c r="D844" s="33"/>
      <c r="E844" s="33"/>
      <c r="F844" s="33"/>
    </row>
    <row r="845" spans="1:6" x14ac:dyDescent="0.25">
      <c r="A845" s="33"/>
      <c r="B845" s="47"/>
      <c r="C845" s="33"/>
      <c r="D845" s="33"/>
      <c r="E845" s="33"/>
      <c r="F845" s="33"/>
    </row>
    <row r="846" spans="1:6" x14ac:dyDescent="0.25">
      <c r="A846" s="33"/>
      <c r="B846" s="47"/>
      <c r="C846" s="33"/>
      <c r="D846" s="33"/>
      <c r="E846" s="33"/>
      <c r="F846" s="33"/>
    </row>
    <row r="847" spans="1:6" x14ac:dyDescent="0.25">
      <c r="A847" s="33"/>
      <c r="B847" s="47"/>
      <c r="C847" s="33"/>
      <c r="D847" s="33"/>
      <c r="E847" s="33"/>
      <c r="F847" s="33"/>
    </row>
    <row r="848" spans="1:6" x14ac:dyDescent="0.25">
      <c r="A848" s="33"/>
      <c r="B848" s="47"/>
      <c r="C848" s="33"/>
      <c r="D848" s="33"/>
      <c r="E848" s="33"/>
      <c r="F848" s="33"/>
    </row>
    <row r="849" spans="1:6" x14ac:dyDescent="0.25">
      <c r="A849" s="33"/>
      <c r="B849" s="47"/>
      <c r="C849" s="33"/>
      <c r="D849" s="33"/>
      <c r="E849" s="33"/>
      <c r="F849" s="33"/>
    </row>
    <row r="850" spans="1:6" x14ac:dyDescent="0.25">
      <c r="A850" s="33"/>
      <c r="B850" s="47"/>
      <c r="C850" s="33"/>
      <c r="D850" s="33"/>
      <c r="E850" s="33"/>
      <c r="F850" s="33"/>
    </row>
    <row r="851" spans="1:6" x14ac:dyDescent="0.25">
      <c r="A851" s="33"/>
      <c r="B851" s="47"/>
      <c r="C851" s="33"/>
      <c r="D851" s="33"/>
      <c r="E851" s="33"/>
      <c r="F851" s="33"/>
    </row>
    <row r="852" spans="1:6" x14ac:dyDescent="0.25">
      <c r="A852" s="33"/>
      <c r="B852" s="47"/>
      <c r="C852" s="33"/>
      <c r="D852" s="33"/>
      <c r="E852" s="33"/>
      <c r="F852" s="33"/>
    </row>
    <row r="853" spans="1:6" x14ac:dyDescent="0.25">
      <c r="A853" s="33"/>
      <c r="B853" s="47"/>
      <c r="C853" s="33"/>
      <c r="D853" s="33"/>
      <c r="E853" s="33"/>
      <c r="F853" s="33"/>
    </row>
    <row r="854" spans="1:6" x14ac:dyDescent="0.25">
      <c r="A854" s="33"/>
      <c r="B854" s="47"/>
      <c r="C854" s="33"/>
      <c r="D854" s="33"/>
      <c r="E854" s="33"/>
      <c r="F854" s="33"/>
    </row>
    <row r="855" spans="1:6" x14ac:dyDescent="0.25">
      <c r="A855" s="33"/>
      <c r="B855" s="47"/>
      <c r="C855" s="33"/>
      <c r="D855" s="33"/>
      <c r="E855" s="33"/>
      <c r="F855" s="33"/>
    </row>
    <row r="856" spans="1:6" x14ac:dyDescent="0.25">
      <c r="A856" s="33"/>
      <c r="B856" s="47"/>
      <c r="C856" s="33"/>
      <c r="D856" s="33"/>
      <c r="E856" s="33"/>
      <c r="F856" s="33"/>
    </row>
    <row r="857" spans="1:6" x14ac:dyDescent="0.25">
      <c r="A857" s="33"/>
      <c r="B857" s="47"/>
      <c r="C857" s="33"/>
      <c r="D857" s="33"/>
      <c r="E857" s="33"/>
      <c r="F857" s="33"/>
    </row>
    <row r="858" spans="1:6" x14ac:dyDescent="0.25">
      <c r="A858" s="33"/>
      <c r="B858" s="47"/>
      <c r="C858" s="33"/>
      <c r="D858" s="33"/>
      <c r="E858" s="33"/>
      <c r="F858" s="33"/>
    </row>
    <row r="859" spans="1:6" x14ac:dyDescent="0.25">
      <c r="A859" s="33"/>
      <c r="B859" s="47"/>
      <c r="C859" s="33"/>
      <c r="D859" s="33"/>
      <c r="E859" s="33"/>
      <c r="F859" s="33"/>
    </row>
    <row r="860" spans="1:6" x14ac:dyDescent="0.25">
      <c r="A860" s="33"/>
      <c r="B860" s="47"/>
      <c r="C860" s="33"/>
      <c r="D860" s="33"/>
      <c r="E860" s="33"/>
      <c r="F860" s="33"/>
    </row>
    <row r="861" spans="1:6" x14ac:dyDescent="0.25">
      <c r="A861" s="33"/>
      <c r="B861" s="47"/>
      <c r="C861" s="33"/>
      <c r="D861" s="33"/>
      <c r="E861" s="33"/>
      <c r="F861" s="33"/>
    </row>
    <row r="862" spans="1:6" x14ac:dyDescent="0.25">
      <c r="A862" s="33"/>
      <c r="B862" s="47"/>
      <c r="C862" s="33"/>
      <c r="D862" s="33"/>
      <c r="E862" s="33"/>
      <c r="F862" s="33"/>
    </row>
    <row r="863" spans="1:6" x14ac:dyDescent="0.25">
      <c r="A863" s="33"/>
      <c r="B863" s="47"/>
      <c r="C863" s="33"/>
      <c r="D863" s="33"/>
      <c r="E863" s="33"/>
      <c r="F863" s="33"/>
    </row>
    <row r="864" spans="1:6" x14ac:dyDescent="0.25">
      <c r="A864" s="33"/>
      <c r="B864" s="47"/>
      <c r="C864" s="33"/>
      <c r="D864" s="33"/>
      <c r="E864" s="33"/>
      <c r="F864" s="33"/>
    </row>
    <row r="865" spans="1:6" x14ac:dyDescent="0.25">
      <c r="A865" s="33"/>
      <c r="B865" s="47"/>
      <c r="C865" s="33"/>
      <c r="D865" s="33"/>
      <c r="E865" s="33"/>
      <c r="F865" s="33"/>
    </row>
    <row r="866" spans="1:6" x14ac:dyDescent="0.25">
      <c r="A866" s="33"/>
      <c r="B866" s="47"/>
      <c r="C866" s="33"/>
      <c r="D866" s="33"/>
      <c r="E866" s="33"/>
      <c r="F866" s="33"/>
    </row>
    <row r="867" spans="1:6" x14ac:dyDescent="0.25">
      <c r="A867" s="33"/>
      <c r="B867" s="47"/>
      <c r="C867" s="33"/>
      <c r="D867" s="33"/>
      <c r="E867" s="33"/>
      <c r="F867" s="33"/>
    </row>
    <row r="868" spans="1:6" x14ac:dyDescent="0.25">
      <c r="A868" s="33"/>
      <c r="B868" s="47"/>
      <c r="C868" s="33"/>
      <c r="D868" s="33"/>
      <c r="E868" s="33"/>
      <c r="F868" s="33"/>
    </row>
    <row r="869" spans="1:6" x14ac:dyDescent="0.25">
      <c r="A869" s="33"/>
      <c r="B869" s="47"/>
      <c r="C869" s="33"/>
      <c r="D869" s="33"/>
      <c r="E869" s="33"/>
      <c r="F869" s="33"/>
    </row>
    <row r="870" spans="1:6" x14ac:dyDescent="0.25">
      <c r="A870" s="33"/>
      <c r="B870" s="47"/>
      <c r="C870" s="33"/>
      <c r="D870" s="33"/>
      <c r="E870" s="33"/>
      <c r="F870" s="33"/>
    </row>
    <row r="871" spans="1:6" x14ac:dyDescent="0.25">
      <c r="A871" s="33"/>
      <c r="B871" s="47"/>
      <c r="C871" s="33"/>
      <c r="D871" s="33"/>
      <c r="E871" s="33"/>
      <c r="F871" s="33"/>
    </row>
    <row r="872" spans="1:6" x14ac:dyDescent="0.25">
      <c r="A872" s="33"/>
      <c r="B872" s="47"/>
      <c r="C872" s="33"/>
      <c r="D872" s="33"/>
      <c r="E872" s="33"/>
      <c r="F872" s="33"/>
    </row>
    <row r="873" spans="1:6" x14ac:dyDescent="0.25">
      <c r="A873" s="33"/>
      <c r="B873" s="47"/>
      <c r="C873" s="33"/>
      <c r="D873" s="33"/>
      <c r="E873" s="33"/>
      <c r="F873" s="33"/>
    </row>
    <row r="874" spans="1:6" x14ac:dyDescent="0.25">
      <c r="A874" s="33"/>
      <c r="B874" s="47"/>
      <c r="C874" s="33"/>
      <c r="D874" s="33"/>
      <c r="E874" s="33"/>
      <c r="F874" s="33"/>
    </row>
    <row r="875" spans="1:6" x14ac:dyDescent="0.25">
      <c r="A875" s="33"/>
      <c r="B875" s="47"/>
      <c r="C875" s="33"/>
      <c r="D875" s="33"/>
      <c r="E875" s="33"/>
      <c r="F875" s="33"/>
    </row>
    <row r="876" spans="1:6" x14ac:dyDescent="0.25">
      <c r="A876" s="33"/>
      <c r="B876" s="47"/>
      <c r="C876" s="33"/>
      <c r="D876" s="33"/>
      <c r="E876" s="33"/>
      <c r="F876" s="33"/>
    </row>
    <row r="877" spans="1:6" x14ac:dyDescent="0.25">
      <c r="A877" s="33"/>
      <c r="B877" s="47"/>
      <c r="C877" s="33"/>
      <c r="D877" s="33"/>
      <c r="E877" s="33"/>
      <c r="F877" s="33"/>
    </row>
    <row r="878" spans="1:6" x14ac:dyDescent="0.25">
      <c r="A878" s="33"/>
      <c r="B878" s="47"/>
      <c r="C878" s="33"/>
      <c r="D878" s="33"/>
      <c r="E878" s="33"/>
      <c r="F878" s="33"/>
    </row>
    <row r="879" spans="1:6" x14ac:dyDescent="0.25">
      <c r="A879" s="33"/>
      <c r="B879" s="47"/>
      <c r="C879" s="33"/>
      <c r="D879" s="33"/>
      <c r="E879" s="33"/>
      <c r="F879" s="33"/>
    </row>
    <row r="880" spans="1:6" x14ac:dyDescent="0.25">
      <c r="A880" s="33"/>
      <c r="B880" s="47"/>
      <c r="C880" s="33"/>
      <c r="D880" s="33"/>
      <c r="E880" s="33"/>
      <c r="F880" s="33"/>
    </row>
    <row r="881" spans="1:6" x14ac:dyDescent="0.25">
      <c r="A881" s="33"/>
      <c r="B881" s="47"/>
      <c r="C881" s="33"/>
      <c r="D881" s="33"/>
      <c r="E881" s="33"/>
      <c r="F881" s="33"/>
    </row>
    <row r="882" spans="1:6" x14ac:dyDescent="0.25">
      <c r="A882" s="33"/>
      <c r="B882" s="47"/>
      <c r="C882" s="33"/>
      <c r="D882" s="33"/>
      <c r="E882" s="33"/>
      <c r="F882" s="33"/>
    </row>
    <row r="883" spans="1:6" x14ac:dyDescent="0.25">
      <c r="A883" s="33"/>
      <c r="B883" s="47"/>
      <c r="C883" s="33"/>
      <c r="D883" s="33"/>
      <c r="E883" s="33"/>
      <c r="F883" s="33"/>
    </row>
    <row r="884" spans="1:6" x14ac:dyDescent="0.25">
      <c r="A884" s="33"/>
      <c r="B884" s="47"/>
      <c r="C884" s="33"/>
      <c r="D884" s="33"/>
      <c r="E884" s="33"/>
      <c r="F884" s="33"/>
    </row>
    <row r="885" spans="1:6" x14ac:dyDescent="0.25">
      <c r="A885" s="33"/>
      <c r="B885" s="47"/>
      <c r="C885" s="33"/>
      <c r="D885" s="33"/>
      <c r="E885" s="33"/>
      <c r="F885" s="33"/>
    </row>
    <row r="886" spans="1:6" x14ac:dyDescent="0.25">
      <c r="A886" s="33"/>
      <c r="B886" s="47"/>
      <c r="C886" s="33"/>
      <c r="D886" s="33"/>
      <c r="E886" s="33"/>
      <c r="F886" s="33"/>
    </row>
    <row r="887" spans="1:6" x14ac:dyDescent="0.25">
      <c r="A887" s="33"/>
      <c r="B887" s="47"/>
      <c r="C887" s="33"/>
      <c r="D887" s="33"/>
      <c r="E887" s="33"/>
      <c r="F887" s="33"/>
    </row>
    <row r="888" spans="1:6" x14ac:dyDescent="0.25">
      <c r="A888" s="33"/>
      <c r="B888" s="47"/>
      <c r="C888" s="33"/>
      <c r="D888" s="33"/>
      <c r="E888" s="33"/>
      <c r="F888" s="33"/>
    </row>
    <row r="889" spans="1:6" x14ac:dyDescent="0.25">
      <c r="A889" s="33"/>
      <c r="B889" s="47"/>
      <c r="C889" s="33"/>
      <c r="D889" s="33"/>
      <c r="E889" s="33"/>
      <c r="F889" s="33"/>
    </row>
    <row r="890" spans="1:6" x14ac:dyDescent="0.25">
      <c r="A890" s="33"/>
      <c r="B890" s="47"/>
      <c r="C890" s="33"/>
      <c r="D890" s="33"/>
      <c r="E890" s="33"/>
      <c r="F890" s="33"/>
    </row>
    <row r="891" spans="1:6" x14ac:dyDescent="0.25">
      <c r="A891" s="33"/>
      <c r="B891" s="47"/>
      <c r="C891" s="33"/>
      <c r="D891" s="33"/>
      <c r="E891" s="33"/>
      <c r="F891" s="33"/>
    </row>
    <row r="892" spans="1:6" x14ac:dyDescent="0.25">
      <c r="A892" s="33"/>
      <c r="B892" s="47"/>
      <c r="C892" s="33"/>
      <c r="D892" s="33"/>
      <c r="E892" s="33"/>
      <c r="F892" s="33"/>
    </row>
    <row r="893" spans="1:6" x14ac:dyDescent="0.25">
      <c r="A893" s="33"/>
      <c r="B893" s="47"/>
      <c r="C893" s="33"/>
      <c r="D893" s="33"/>
      <c r="E893" s="33"/>
      <c r="F893" s="33"/>
    </row>
    <row r="894" spans="1:6" x14ac:dyDescent="0.25">
      <c r="A894" s="33"/>
      <c r="B894" s="33"/>
      <c r="C894" s="33"/>
      <c r="D894" s="33"/>
      <c r="E894" s="33"/>
      <c r="F894" s="33"/>
    </row>
    <row r="895" spans="1:6" x14ac:dyDescent="0.25">
      <c r="A895" s="33"/>
      <c r="B895" s="33"/>
      <c r="C895" s="33"/>
      <c r="D895" s="33"/>
      <c r="E895" s="33"/>
      <c r="F895" s="33"/>
    </row>
    <row r="896" spans="1:6" x14ac:dyDescent="0.25">
      <c r="A896" s="33"/>
      <c r="B896" s="33"/>
      <c r="C896" s="33"/>
      <c r="D896" s="33"/>
      <c r="E896" s="33"/>
      <c r="F896" s="33"/>
    </row>
    <row r="897" spans="1:6" x14ac:dyDescent="0.25">
      <c r="A897" s="33"/>
      <c r="B897" s="33"/>
      <c r="C897" s="33"/>
      <c r="D897" s="33"/>
      <c r="E897" s="33"/>
      <c r="F897" s="33"/>
    </row>
    <row r="898" spans="1:6" x14ac:dyDescent="0.25">
      <c r="A898" s="33"/>
      <c r="B898" s="33"/>
      <c r="C898" s="33"/>
      <c r="D898" s="33"/>
      <c r="E898" s="33"/>
      <c r="F898" s="33"/>
    </row>
    <row r="899" spans="1:6" x14ac:dyDescent="0.25">
      <c r="A899" s="33"/>
      <c r="B899" s="33"/>
      <c r="C899" s="33"/>
      <c r="D899" s="33"/>
      <c r="E899" s="33"/>
      <c r="F899" s="33"/>
    </row>
    <row r="900" spans="1:6" x14ac:dyDescent="0.25">
      <c r="A900" s="33"/>
      <c r="B900" s="33"/>
      <c r="C900" s="33"/>
      <c r="D900" s="33"/>
      <c r="E900" s="33"/>
      <c r="F900" s="33"/>
    </row>
    <row r="901" spans="1:6" x14ac:dyDescent="0.25">
      <c r="A901" s="33"/>
      <c r="B901" s="33"/>
      <c r="C901" s="33"/>
      <c r="D901" s="33"/>
      <c r="E901" s="33"/>
      <c r="F901" s="33"/>
    </row>
    <row r="902" spans="1:6" x14ac:dyDescent="0.25">
      <c r="A902" s="33"/>
      <c r="B902" s="33"/>
      <c r="C902" s="33"/>
      <c r="D902" s="33"/>
      <c r="E902" s="33"/>
      <c r="F902" s="33"/>
    </row>
    <row r="903" spans="1:6" x14ac:dyDescent="0.25">
      <c r="A903" s="33"/>
      <c r="B903" s="33"/>
      <c r="C903" s="33"/>
      <c r="D903" s="33"/>
      <c r="E903" s="33"/>
      <c r="F903" s="33"/>
    </row>
    <row r="904" spans="1:6" x14ac:dyDescent="0.25">
      <c r="A904" s="33"/>
      <c r="B904" s="33"/>
      <c r="C904" s="33"/>
      <c r="D904" s="33"/>
      <c r="E904" s="33"/>
      <c r="F904" s="33"/>
    </row>
    <row r="905" spans="1:6" x14ac:dyDescent="0.25">
      <c r="A905" s="33"/>
      <c r="B905" s="33"/>
      <c r="C905" s="33"/>
      <c r="D905" s="33"/>
      <c r="E905" s="33"/>
      <c r="F905" s="33"/>
    </row>
    <row r="906" spans="1:6" x14ac:dyDescent="0.25">
      <c r="A906" s="33"/>
      <c r="B906" s="33"/>
      <c r="C906" s="33"/>
      <c r="D906" s="33"/>
      <c r="E906" s="33"/>
      <c r="F906" s="33"/>
    </row>
    <row r="907" spans="1:6" x14ac:dyDescent="0.25">
      <c r="A907" s="33"/>
      <c r="B907" s="33"/>
      <c r="C907" s="33"/>
      <c r="D907" s="33"/>
      <c r="E907" s="33"/>
      <c r="F907" s="33"/>
    </row>
    <row r="908" spans="1:6" x14ac:dyDescent="0.25">
      <c r="A908" s="33"/>
      <c r="B908" s="33"/>
      <c r="C908" s="33"/>
      <c r="D908" s="33"/>
      <c r="E908" s="33"/>
      <c r="F908" s="33"/>
    </row>
    <row r="909" spans="1:6" x14ac:dyDescent="0.25">
      <c r="A909" s="33"/>
      <c r="B909" s="33"/>
      <c r="C909" s="33"/>
      <c r="D909" s="33"/>
      <c r="E909" s="33"/>
      <c r="F909" s="33"/>
    </row>
    <row r="910" spans="1:6" x14ac:dyDescent="0.25">
      <c r="A910" s="33"/>
      <c r="B910" s="33"/>
      <c r="C910" s="33"/>
      <c r="D910" s="33"/>
      <c r="E910" s="33"/>
      <c r="F910" s="33"/>
    </row>
    <row r="911" spans="1:6" x14ac:dyDescent="0.25">
      <c r="A911" s="33"/>
      <c r="B911" s="33"/>
      <c r="C911" s="33"/>
      <c r="D911" s="33"/>
      <c r="E911" s="33"/>
      <c r="F911" s="33"/>
    </row>
    <row r="912" spans="1:6" x14ac:dyDescent="0.25">
      <c r="A912" s="33"/>
      <c r="B912" s="33"/>
      <c r="C912" s="33"/>
      <c r="D912" s="33"/>
      <c r="E912" s="33"/>
      <c r="F912" s="33"/>
    </row>
    <row r="913" spans="1:6" x14ac:dyDescent="0.25">
      <c r="A913" s="33"/>
      <c r="B913" s="33"/>
      <c r="C913" s="33"/>
      <c r="D913" s="33"/>
      <c r="E913" s="33"/>
      <c r="F913" s="33"/>
    </row>
    <row r="914" spans="1:6" x14ac:dyDescent="0.25">
      <c r="A914" s="33"/>
      <c r="B914" s="33"/>
      <c r="C914" s="33"/>
      <c r="D914" s="33"/>
      <c r="E914" s="33"/>
      <c r="F914" s="33"/>
    </row>
    <row r="915" spans="1:6" x14ac:dyDescent="0.25">
      <c r="A915" s="33"/>
      <c r="B915" s="33"/>
      <c r="C915" s="33"/>
      <c r="D915" s="33"/>
      <c r="E915" s="33"/>
      <c r="F915" s="33"/>
    </row>
    <row r="916" spans="1:6" x14ac:dyDescent="0.25">
      <c r="A916" s="33"/>
      <c r="B916" s="33"/>
      <c r="C916" s="33"/>
      <c r="D916" s="33"/>
      <c r="E916" s="33"/>
      <c r="F916" s="33"/>
    </row>
    <row r="917" spans="1:6" x14ac:dyDescent="0.25">
      <c r="A917" s="33"/>
      <c r="B917" s="33"/>
      <c r="C917" s="33"/>
      <c r="D917" s="33"/>
      <c r="E917" s="33"/>
      <c r="F917" s="33"/>
    </row>
    <row r="918" spans="1:6" x14ac:dyDescent="0.25">
      <c r="A918" s="33"/>
      <c r="B918" s="33"/>
      <c r="C918" s="33"/>
      <c r="D918" s="33"/>
      <c r="E918" s="33"/>
      <c r="F918" s="33"/>
    </row>
    <row r="919" spans="1:6" x14ac:dyDescent="0.25">
      <c r="A919" s="33"/>
      <c r="B919" s="33"/>
      <c r="C919" s="33"/>
      <c r="D919" s="33"/>
      <c r="E919" s="33"/>
      <c r="F919" s="33"/>
    </row>
    <row r="920" spans="1:6" x14ac:dyDescent="0.25">
      <c r="A920" s="33"/>
      <c r="B920" s="33"/>
      <c r="C920" s="33"/>
      <c r="D920" s="33"/>
      <c r="E920" s="33"/>
      <c r="F920" s="33"/>
    </row>
    <row r="921" spans="1:6" x14ac:dyDescent="0.25"/>
    <row r="922" spans="1:6" x14ac:dyDescent="0.25"/>
    <row r="923" spans="1:6" x14ac:dyDescent="0.25"/>
    <row r="924" spans="1:6" x14ac:dyDescent="0.25"/>
    <row r="925" spans="1:6" x14ac:dyDescent="0.25"/>
    <row r="926" spans="1:6" x14ac:dyDescent="0.25"/>
    <row r="927" spans="1:6" x14ac:dyDescent="0.25"/>
    <row r="928" spans="1:6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487B-C60E-4588-B62E-02F3D27D6C60}">
  <sheetPr>
    <tabColor theme="6" tint="-0.249977111117893"/>
  </sheetPr>
  <dimension ref="A1"/>
  <sheetViews>
    <sheetView topLeftCell="XFD1" workbookViewId="0"/>
  </sheetViews>
  <sheetFormatPr defaultColWidth="0" defaultRowHeight="14.5" x14ac:dyDescent="0.35"/>
  <cols>
    <col min="1" max="16384" width="8.7265625" hidden="1"/>
  </cols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4FA2-B74A-451E-96D8-BED0CEE67FA7}">
  <sheetPr>
    <tabColor theme="6" tint="0.39997558519241921"/>
  </sheetPr>
  <dimension ref="A1:AR338"/>
  <sheetViews>
    <sheetView showGridLines="0" workbookViewId="0">
      <pane ySplit="7" topLeftCell="A8" activePane="bottomLeft" state="frozen"/>
      <selection pane="bottomLeft" activeCell="A7" sqref="A7"/>
    </sheetView>
  </sheetViews>
  <sheetFormatPr defaultColWidth="0" defaultRowHeight="12.5" zeroHeight="1" x14ac:dyDescent="0.25"/>
  <cols>
    <col min="1" max="1" width="13.36328125" style="1" customWidth="1"/>
    <col min="2" max="4" width="20.1796875" style="1" customWidth="1"/>
    <col min="5" max="5" width="23.453125" style="1" customWidth="1"/>
    <col min="6" max="7" width="20.1796875" style="1" customWidth="1"/>
    <col min="8" max="8" width="25.54296875" style="1" customWidth="1"/>
    <col min="9" max="9" width="12.26953125" style="1" customWidth="1"/>
    <col min="10" max="14" width="20.1796875" style="1" customWidth="1"/>
    <col min="15" max="15" width="28.26953125" style="1" customWidth="1"/>
    <col min="16" max="16" width="10.6328125" style="1" customWidth="1"/>
    <col min="17" max="21" width="20.1796875" style="1" customWidth="1"/>
    <col min="22" max="44" width="20.1796875" style="1" hidden="1" customWidth="1"/>
    <col min="45" max="16384" width="8.7265625" style="1" hidden="1"/>
  </cols>
  <sheetData>
    <row r="1" spans="1:36" x14ac:dyDescent="0.25"/>
    <row r="2" spans="1:36" ht="20" x14ac:dyDescent="0.4">
      <c r="B2" s="2" t="s">
        <v>48</v>
      </c>
    </row>
    <row r="3" spans="1:36" x14ac:dyDescent="0.25"/>
    <row r="4" spans="1:36" ht="15.5" x14ac:dyDescent="0.35">
      <c r="B4" s="4" t="s">
        <v>40</v>
      </c>
      <c r="C4" s="3"/>
      <c r="D4" s="3"/>
      <c r="E4" s="3"/>
      <c r="F4" s="33"/>
      <c r="G4" s="4" t="s">
        <v>74</v>
      </c>
      <c r="H4" s="4"/>
      <c r="I4" s="4"/>
      <c r="J4" s="3"/>
      <c r="K4" s="3"/>
      <c r="L4" s="3"/>
      <c r="M4" s="3"/>
      <c r="N4" s="33"/>
      <c r="O4" s="4" t="s">
        <v>25</v>
      </c>
      <c r="P4" s="4"/>
      <c r="Q4" s="4"/>
      <c r="R4" s="3"/>
      <c r="S4" s="3"/>
      <c r="T4" s="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13" x14ac:dyDescent="0.3">
      <c r="B5" s="41" t="s">
        <v>82</v>
      </c>
    </row>
    <row r="6" spans="1:36" x14ac:dyDescent="0.25"/>
    <row r="7" spans="1:36" ht="13" x14ac:dyDescent="0.3">
      <c r="A7" s="41" t="s">
        <v>76</v>
      </c>
      <c r="B7" s="35" t="s">
        <v>72</v>
      </c>
      <c r="C7" s="35" t="s">
        <v>39</v>
      </c>
      <c r="D7" s="35" t="s">
        <v>42</v>
      </c>
      <c r="E7" s="35" t="s">
        <v>101</v>
      </c>
      <c r="G7" s="40" t="s">
        <v>3</v>
      </c>
      <c r="H7" s="35" t="s">
        <v>101</v>
      </c>
      <c r="I7" s="40"/>
      <c r="J7" s="40" t="s">
        <v>1</v>
      </c>
      <c r="K7" s="40" t="s">
        <v>2</v>
      </c>
      <c r="L7" s="40" t="s">
        <v>3</v>
      </c>
      <c r="M7" s="40" t="s">
        <v>47</v>
      </c>
      <c r="P7" s="41" t="s">
        <v>29</v>
      </c>
      <c r="Q7" s="35" t="s">
        <v>27</v>
      </c>
      <c r="R7" s="35" t="s">
        <v>1</v>
      </c>
      <c r="S7" s="35" t="s">
        <v>2</v>
      </c>
      <c r="T7" s="35" t="s">
        <v>3</v>
      </c>
    </row>
    <row r="8" spans="1:36" ht="13" x14ac:dyDescent="0.3">
      <c r="B8" s="84">
        <v>20783.822271761615</v>
      </c>
      <c r="C8" s="74" t="e">
        <v>#N/A</v>
      </c>
      <c r="D8" s="71">
        <v>0</v>
      </c>
      <c r="E8" s="115">
        <f>1-D8</f>
        <v>1</v>
      </c>
      <c r="G8" s="85">
        <f t="shared" ref="G8:G71" si="0">D8*$B8</f>
        <v>0</v>
      </c>
      <c r="H8" s="85">
        <f t="shared" ref="H8:H71" si="1">E8*$B8</f>
        <v>20783.822271761615</v>
      </c>
      <c r="I8" s="40"/>
      <c r="J8" s="85">
        <f t="shared" ref="J8:J71" si="2">IF(ISERROR(C8),0,IF(C8&gt;=BulkSecLimit,H8,0))</f>
        <v>0</v>
      </c>
      <c r="K8" s="85">
        <f t="shared" ref="K8:K71" si="3">IF(ISERROR(C8),0,IF(AND(C8&gt;=RegionalSecLimit,C8&lt;BulkSecLimit),H8,0))</f>
        <v>0</v>
      </c>
      <c r="L8" s="85">
        <f t="shared" ref="L8:L71" si="4">G8+IF(ISERROR(C8),0,IF(C8&lt;RegionalSecLimit,H8,0))</f>
        <v>0</v>
      </c>
      <c r="M8" s="85">
        <f t="shared" ref="M8:M71" si="5">B8-SUM(J8:L8)</f>
        <v>20783.822271761615</v>
      </c>
      <c r="O8" s="34" t="s">
        <v>26</v>
      </c>
      <c r="P8" s="41" t="s">
        <v>70</v>
      </c>
      <c r="Q8" s="44">
        <f>SUM(R8:T8)</f>
        <v>1793454416.3148906</v>
      </c>
      <c r="R8" s="44">
        <f>SUM(J8:J310)</f>
        <v>614875421.22703552</v>
      </c>
      <c r="S8" s="44">
        <f>SUM(K8:K310)</f>
        <v>402070524.54654104</v>
      </c>
      <c r="T8" s="44">
        <f>SUM(L8:L310)</f>
        <v>776508470.54131413</v>
      </c>
    </row>
    <row r="9" spans="1:36" ht="13" x14ac:dyDescent="0.3">
      <c r="B9" s="42">
        <v>5582.158742391126</v>
      </c>
      <c r="C9" s="37" t="e">
        <v>#N/A</v>
      </c>
      <c r="D9" s="113">
        <v>0</v>
      </c>
      <c r="E9" s="115">
        <f t="shared" ref="E9:E72" si="6">1-D9</f>
        <v>1</v>
      </c>
      <c r="G9" s="44">
        <f t="shared" si="0"/>
        <v>0</v>
      </c>
      <c r="H9" s="44">
        <f t="shared" si="1"/>
        <v>5582.158742391126</v>
      </c>
      <c r="I9" s="40"/>
      <c r="J9" s="85">
        <f t="shared" si="2"/>
        <v>0</v>
      </c>
      <c r="K9" s="85">
        <f t="shared" si="3"/>
        <v>0</v>
      </c>
      <c r="L9" s="85">
        <f t="shared" si="4"/>
        <v>0</v>
      </c>
      <c r="M9" s="85">
        <f t="shared" si="5"/>
        <v>5582.158742391126</v>
      </c>
    </row>
    <row r="10" spans="1:36" ht="13" x14ac:dyDescent="0.3">
      <c r="B10" s="42">
        <v>119848.16591310008</v>
      </c>
      <c r="C10" s="37" t="e">
        <v>#N/A</v>
      </c>
      <c r="D10" s="114">
        <v>0</v>
      </c>
      <c r="E10" s="115">
        <f t="shared" si="6"/>
        <v>1</v>
      </c>
      <c r="G10" s="44">
        <f t="shared" si="0"/>
        <v>0</v>
      </c>
      <c r="H10" s="44">
        <f t="shared" si="1"/>
        <v>119848.16591310008</v>
      </c>
      <c r="I10" s="40"/>
      <c r="J10" s="85">
        <f t="shared" si="2"/>
        <v>0</v>
      </c>
      <c r="K10" s="85">
        <f t="shared" si="3"/>
        <v>0</v>
      </c>
      <c r="L10" s="85">
        <f t="shared" si="4"/>
        <v>0</v>
      </c>
      <c r="M10" s="85">
        <f t="shared" si="5"/>
        <v>119848.16591310008</v>
      </c>
      <c r="N10" s="52"/>
      <c r="O10" s="34" t="s">
        <v>5</v>
      </c>
      <c r="P10" s="41" t="s">
        <v>6</v>
      </c>
      <c r="R10" s="24">
        <f>R8/SUM($R8:$T8)</f>
        <v>0.34284418696877383</v>
      </c>
      <c r="S10" s="24">
        <f>S8/SUM($R8:$T8)</f>
        <v>0.22418775793181153</v>
      </c>
      <c r="T10" s="24">
        <f>T8/SUM($R8:$T8)</f>
        <v>0.43296805509941466</v>
      </c>
    </row>
    <row r="11" spans="1:36" ht="13" x14ac:dyDescent="0.3">
      <c r="B11" s="86">
        <v>2585974.1510439515</v>
      </c>
      <c r="C11" s="75">
        <v>4.16</v>
      </c>
      <c r="D11" s="71">
        <v>1</v>
      </c>
      <c r="E11" s="115">
        <f t="shared" si="6"/>
        <v>0</v>
      </c>
      <c r="G11" s="76">
        <f t="shared" si="0"/>
        <v>2585974.1510439515</v>
      </c>
      <c r="H11" s="76">
        <f t="shared" si="1"/>
        <v>0</v>
      </c>
      <c r="I11" s="40"/>
      <c r="J11" s="85">
        <f t="shared" si="2"/>
        <v>0</v>
      </c>
      <c r="K11" s="85">
        <f t="shared" si="3"/>
        <v>0</v>
      </c>
      <c r="L11" s="85">
        <f t="shared" si="4"/>
        <v>2585974.1510439515</v>
      </c>
      <c r="M11" s="85">
        <f t="shared" si="5"/>
        <v>0</v>
      </c>
      <c r="N11" s="52"/>
      <c r="Q11" s="52"/>
    </row>
    <row r="12" spans="1:36" ht="13" x14ac:dyDescent="0.3">
      <c r="B12" s="43">
        <v>6965246.063531993</v>
      </c>
      <c r="C12" s="36" t="e">
        <v>#N/A</v>
      </c>
      <c r="D12" s="71">
        <v>0</v>
      </c>
      <c r="E12" s="115">
        <f t="shared" si="6"/>
        <v>1</v>
      </c>
      <c r="G12" s="44">
        <f t="shared" si="0"/>
        <v>0</v>
      </c>
      <c r="H12" s="44">
        <f t="shared" si="1"/>
        <v>6965246.063531993</v>
      </c>
      <c r="I12" s="40"/>
      <c r="J12" s="85">
        <f t="shared" si="2"/>
        <v>0</v>
      </c>
      <c r="K12" s="85">
        <f t="shared" si="3"/>
        <v>0</v>
      </c>
      <c r="L12" s="85">
        <f t="shared" si="4"/>
        <v>0</v>
      </c>
      <c r="M12" s="85">
        <f t="shared" si="5"/>
        <v>6965246.063531993</v>
      </c>
      <c r="N12" s="52"/>
      <c r="O12" s="52"/>
      <c r="P12" s="52"/>
      <c r="Q12" s="52"/>
      <c r="R12" s="52"/>
    </row>
    <row r="13" spans="1:36" ht="13" x14ac:dyDescent="0.3">
      <c r="B13" s="43">
        <v>1040577.3072504557</v>
      </c>
      <c r="C13" s="36">
        <v>25</v>
      </c>
      <c r="D13" s="71">
        <v>1</v>
      </c>
      <c r="E13" s="115">
        <f t="shared" si="6"/>
        <v>0</v>
      </c>
      <c r="G13" s="44">
        <f t="shared" si="0"/>
        <v>1040577.3072504557</v>
      </c>
      <c r="H13" s="44">
        <f t="shared" si="1"/>
        <v>0</v>
      </c>
      <c r="I13" s="40"/>
      <c r="J13" s="85">
        <f t="shared" si="2"/>
        <v>0</v>
      </c>
      <c r="K13" s="85">
        <f t="shared" si="3"/>
        <v>0</v>
      </c>
      <c r="L13" s="85">
        <f t="shared" si="4"/>
        <v>1040577.3072504557</v>
      </c>
      <c r="M13" s="85">
        <f t="shared" si="5"/>
        <v>0</v>
      </c>
      <c r="N13" s="52"/>
      <c r="O13" s="34" t="s">
        <v>16</v>
      </c>
      <c r="P13" s="41" t="s">
        <v>70</v>
      </c>
      <c r="Q13" s="53">
        <f>SUM(M8:M310)</f>
        <v>117954153.65298365</v>
      </c>
    </row>
    <row r="14" spans="1:36" ht="13" x14ac:dyDescent="0.3">
      <c r="B14" s="43">
        <v>1975194.1186790725</v>
      </c>
      <c r="C14" s="36">
        <v>4.16</v>
      </c>
      <c r="D14" s="71">
        <v>1</v>
      </c>
      <c r="E14" s="115">
        <f t="shared" si="6"/>
        <v>0</v>
      </c>
      <c r="G14" s="44">
        <f t="shared" si="0"/>
        <v>1975194.1186790725</v>
      </c>
      <c r="H14" s="44">
        <f t="shared" si="1"/>
        <v>0</v>
      </c>
      <c r="I14" s="40"/>
      <c r="J14" s="85">
        <f t="shared" si="2"/>
        <v>0</v>
      </c>
      <c r="K14" s="85">
        <f t="shared" si="3"/>
        <v>0</v>
      </c>
      <c r="L14" s="85">
        <f t="shared" si="4"/>
        <v>1975194.1186790725</v>
      </c>
      <c r="M14" s="85">
        <f t="shared" si="5"/>
        <v>0</v>
      </c>
      <c r="N14" s="52"/>
    </row>
    <row r="15" spans="1:36" ht="13" x14ac:dyDescent="0.3">
      <c r="B15" s="43">
        <v>2436058.757495482</v>
      </c>
      <c r="C15" s="36">
        <v>4.16</v>
      </c>
      <c r="D15" s="71">
        <v>1</v>
      </c>
      <c r="E15" s="115">
        <f t="shared" si="6"/>
        <v>0</v>
      </c>
      <c r="G15" s="44">
        <f t="shared" si="0"/>
        <v>2436058.757495482</v>
      </c>
      <c r="H15" s="44">
        <f t="shared" si="1"/>
        <v>0</v>
      </c>
      <c r="I15" s="40"/>
      <c r="J15" s="85">
        <f t="shared" si="2"/>
        <v>0</v>
      </c>
      <c r="K15" s="85">
        <f t="shared" si="3"/>
        <v>0</v>
      </c>
      <c r="L15" s="85">
        <f t="shared" si="4"/>
        <v>2436058.757495482</v>
      </c>
      <c r="M15" s="85">
        <f t="shared" si="5"/>
        <v>0</v>
      </c>
      <c r="N15" s="52"/>
    </row>
    <row r="16" spans="1:36" ht="13" x14ac:dyDescent="0.3">
      <c r="B16" s="43">
        <v>4832031.1496479437</v>
      </c>
      <c r="C16" s="36">
        <v>25</v>
      </c>
      <c r="D16" s="71">
        <v>1</v>
      </c>
      <c r="E16" s="115">
        <f t="shared" si="6"/>
        <v>0</v>
      </c>
      <c r="G16" s="44">
        <f t="shared" si="0"/>
        <v>4832031.1496479437</v>
      </c>
      <c r="H16" s="44">
        <f t="shared" si="1"/>
        <v>0</v>
      </c>
      <c r="I16" s="40"/>
      <c r="J16" s="85">
        <f t="shared" si="2"/>
        <v>0</v>
      </c>
      <c r="K16" s="85">
        <f t="shared" si="3"/>
        <v>0</v>
      </c>
      <c r="L16" s="85">
        <f t="shared" si="4"/>
        <v>4832031.1496479437</v>
      </c>
      <c r="M16" s="85">
        <f t="shared" si="5"/>
        <v>0</v>
      </c>
      <c r="N16" s="52"/>
      <c r="O16" s="34" t="s">
        <v>14</v>
      </c>
      <c r="P16" s="41" t="s">
        <v>70</v>
      </c>
      <c r="Q16" s="44">
        <f>SUM(R16:T16)</f>
        <v>1911408569.9678741</v>
      </c>
      <c r="R16" s="44">
        <f>R8+R10*$Q13</f>
        <v>655315317.13578248</v>
      </c>
      <c r="S16" s="44">
        <f>S8+S10*$Q13</f>
        <v>428514401.79274786</v>
      </c>
      <c r="T16" s="44">
        <f>T8+T10*$Q13</f>
        <v>827578851.03934395</v>
      </c>
    </row>
    <row r="17" spans="2:20" ht="13" x14ac:dyDescent="0.3">
      <c r="B17" s="43">
        <v>1959497.4281441935</v>
      </c>
      <c r="C17" s="36">
        <v>27.5</v>
      </c>
      <c r="D17" s="71">
        <v>1</v>
      </c>
      <c r="E17" s="115">
        <f t="shared" si="6"/>
        <v>0</v>
      </c>
      <c r="G17" s="44">
        <f t="shared" si="0"/>
        <v>1959497.4281441935</v>
      </c>
      <c r="H17" s="44">
        <f t="shared" si="1"/>
        <v>0</v>
      </c>
      <c r="I17" s="40"/>
      <c r="J17" s="85">
        <f t="shared" si="2"/>
        <v>0</v>
      </c>
      <c r="K17" s="85">
        <f t="shared" si="3"/>
        <v>0</v>
      </c>
      <c r="L17" s="85">
        <f t="shared" si="4"/>
        <v>1959497.4281441935</v>
      </c>
      <c r="M17" s="85">
        <f t="shared" si="5"/>
        <v>0</v>
      </c>
      <c r="N17" s="52"/>
      <c r="Q17" s="46">
        <f>Q16-SUM(B8:B310)</f>
        <v>0</v>
      </c>
    </row>
    <row r="18" spans="2:20" ht="13" x14ac:dyDescent="0.3">
      <c r="B18" s="43">
        <v>56074007.404901981</v>
      </c>
      <c r="C18" s="36" t="e">
        <v>#N/A</v>
      </c>
      <c r="D18" s="71">
        <v>0</v>
      </c>
      <c r="E18" s="115">
        <f t="shared" si="6"/>
        <v>1</v>
      </c>
      <c r="G18" s="44">
        <f t="shared" si="0"/>
        <v>0</v>
      </c>
      <c r="H18" s="44">
        <f t="shared" si="1"/>
        <v>56074007.404901981</v>
      </c>
      <c r="I18" s="40"/>
      <c r="J18" s="85">
        <f t="shared" si="2"/>
        <v>0</v>
      </c>
      <c r="K18" s="85">
        <f t="shared" si="3"/>
        <v>0</v>
      </c>
      <c r="L18" s="85">
        <f t="shared" si="4"/>
        <v>0</v>
      </c>
      <c r="M18" s="85">
        <f t="shared" si="5"/>
        <v>56074007.404901981</v>
      </c>
      <c r="N18" s="52"/>
      <c r="O18" s="34" t="s">
        <v>14</v>
      </c>
      <c r="P18" s="1" t="s">
        <v>6</v>
      </c>
      <c r="R18" s="24">
        <f>R16/SUM($R16:$T16)</f>
        <v>0.34284418696877383</v>
      </c>
      <c r="S18" s="24">
        <f>S16/SUM($R16:$T16)</f>
        <v>0.22418775793181156</v>
      </c>
      <c r="T18" s="24">
        <f>T16/SUM($R16:$T16)</f>
        <v>0.43296805509941472</v>
      </c>
    </row>
    <row r="19" spans="2:20" ht="13" x14ac:dyDescent="0.3">
      <c r="B19" s="43">
        <v>5560217.9705499196</v>
      </c>
      <c r="C19" s="36">
        <v>25</v>
      </c>
      <c r="D19" s="71">
        <v>1</v>
      </c>
      <c r="E19" s="115">
        <f t="shared" si="6"/>
        <v>0</v>
      </c>
      <c r="G19" s="44">
        <f t="shared" si="0"/>
        <v>5560217.9705499196</v>
      </c>
      <c r="H19" s="44">
        <f t="shared" si="1"/>
        <v>0</v>
      </c>
      <c r="I19" s="40"/>
      <c r="J19" s="85">
        <f t="shared" si="2"/>
        <v>0</v>
      </c>
      <c r="K19" s="85">
        <f t="shared" si="3"/>
        <v>0</v>
      </c>
      <c r="L19" s="85">
        <f t="shared" si="4"/>
        <v>5560217.9705499196</v>
      </c>
      <c r="M19" s="85">
        <f t="shared" si="5"/>
        <v>0</v>
      </c>
      <c r="N19" s="52"/>
    </row>
    <row r="20" spans="2:20" ht="13" x14ac:dyDescent="0.3">
      <c r="B20" s="43">
        <v>20685726.277369279</v>
      </c>
      <c r="C20" s="36" t="e">
        <v>#N/A</v>
      </c>
      <c r="D20" s="71">
        <v>1</v>
      </c>
      <c r="E20" s="115">
        <f t="shared" si="6"/>
        <v>0</v>
      </c>
      <c r="G20" s="44">
        <f t="shared" si="0"/>
        <v>20685726.277369279</v>
      </c>
      <c r="H20" s="44">
        <f t="shared" si="1"/>
        <v>0</v>
      </c>
      <c r="I20" s="40"/>
      <c r="J20" s="85">
        <f t="shared" si="2"/>
        <v>0</v>
      </c>
      <c r="K20" s="85">
        <f t="shared" si="3"/>
        <v>0</v>
      </c>
      <c r="L20" s="85">
        <f t="shared" si="4"/>
        <v>20685726.277369279</v>
      </c>
      <c r="M20" s="85">
        <f t="shared" si="5"/>
        <v>0</v>
      </c>
      <c r="N20" s="52"/>
    </row>
    <row r="21" spans="2:20" ht="13" x14ac:dyDescent="0.3">
      <c r="B21" s="43">
        <v>56981967.653845705</v>
      </c>
      <c r="C21" s="36">
        <v>144</v>
      </c>
      <c r="D21" s="71">
        <v>0</v>
      </c>
      <c r="E21" s="115">
        <f t="shared" si="6"/>
        <v>1</v>
      </c>
      <c r="G21" s="44">
        <f t="shared" si="0"/>
        <v>0</v>
      </c>
      <c r="H21" s="44">
        <f t="shared" si="1"/>
        <v>56981967.653845705</v>
      </c>
      <c r="I21" s="40"/>
      <c r="J21" s="85">
        <f t="shared" si="2"/>
        <v>0</v>
      </c>
      <c r="K21" s="85">
        <f t="shared" si="3"/>
        <v>56981967.653845705</v>
      </c>
      <c r="L21" s="85">
        <f t="shared" si="4"/>
        <v>0</v>
      </c>
      <c r="M21" s="85">
        <f t="shared" si="5"/>
        <v>0</v>
      </c>
      <c r="N21" s="52"/>
    </row>
    <row r="22" spans="2:20" ht="13" x14ac:dyDescent="0.3">
      <c r="B22" s="43">
        <v>1209372.5204941053</v>
      </c>
      <c r="C22" s="36" t="e">
        <v>#N/A</v>
      </c>
      <c r="D22" s="71">
        <v>0</v>
      </c>
      <c r="E22" s="115">
        <f t="shared" si="6"/>
        <v>1</v>
      </c>
      <c r="G22" s="44">
        <f t="shared" si="0"/>
        <v>0</v>
      </c>
      <c r="H22" s="44">
        <f t="shared" si="1"/>
        <v>1209372.5204941053</v>
      </c>
      <c r="I22" s="40"/>
      <c r="J22" s="85">
        <f t="shared" si="2"/>
        <v>0</v>
      </c>
      <c r="K22" s="85">
        <f t="shared" si="3"/>
        <v>0</v>
      </c>
      <c r="L22" s="85">
        <f t="shared" si="4"/>
        <v>0</v>
      </c>
      <c r="M22" s="85">
        <f t="shared" si="5"/>
        <v>1209372.5204941053</v>
      </c>
      <c r="N22" s="52"/>
    </row>
    <row r="23" spans="2:20" ht="13" x14ac:dyDescent="0.3">
      <c r="B23" s="43">
        <v>1040510.1049748473</v>
      </c>
      <c r="C23" s="36">
        <v>25</v>
      </c>
      <c r="D23" s="71">
        <v>1</v>
      </c>
      <c r="E23" s="115">
        <f t="shared" si="6"/>
        <v>0</v>
      </c>
      <c r="G23" s="44">
        <f t="shared" si="0"/>
        <v>1040510.1049748473</v>
      </c>
      <c r="H23" s="44">
        <f t="shared" si="1"/>
        <v>0</v>
      </c>
      <c r="I23" s="40"/>
      <c r="J23" s="85">
        <f t="shared" si="2"/>
        <v>0</v>
      </c>
      <c r="K23" s="85">
        <f t="shared" si="3"/>
        <v>0</v>
      </c>
      <c r="L23" s="85">
        <f t="shared" si="4"/>
        <v>1040510.1049748473</v>
      </c>
      <c r="M23" s="85">
        <f t="shared" si="5"/>
        <v>0</v>
      </c>
      <c r="N23" s="52"/>
    </row>
    <row r="24" spans="2:20" ht="13" x14ac:dyDescent="0.3">
      <c r="B24" s="43">
        <v>1505267.9010484219</v>
      </c>
      <c r="C24" s="36">
        <v>25</v>
      </c>
      <c r="D24" s="71">
        <v>1</v>
      </c>
      <c r="E24" s="115">
        <f t="shared" si="6"/>
        <v>0</v>
      </c>
      <c r="G24" s="44">
        <f t="shared" si="0"/>
        <v>1505267.9010484219</v>
      </c>
      <c r="H24" s="44">
        <f t="shared" si="1"/>
        <v>0</v>
      </c>
      <c r="I24" s="40"/>
      <c r="J24" s="85">
        <f t="shared" si="2"/>
        <v>0</v>
      </c>
      <c r="K24" s="85">
        <f t="shared" si="3"/>
        <v>0</v>
      </c>
      <c r="L24" s="85">
        <f t="shared" si="4"/>
        <v>1505267.9010484219</v>
      </c>
      <c r="M24" s="85">
        <f t="shared" si="5"/>
        <v>0</v>
      </c>
      <c r="N24" s="52"/>
    </row>
    <row r="25" spans="2:20" ht="13" x14ac:dyDescent="0.3">
      <c r="B25" s="43">
        <v>24911813.240643837</v>
      </c>
      <c r="C25" s="36">
        <v>144</v>
      </c>
      <c r="D25" s="71">
        <v>0</v>
      </c>
      <c r="E25" s="115">
        <f t="shared" si="6"/>
        <v>1</v>
      </c>
      <c r="G25" s="44">
        <f t="shared" si="0"/>
        <v>0</v>
      </c>
      <c r="H25" s="44">
        <f t="shared" si="1"/>
        <v>24911813.240643837</v>
      </c>
      <c r="I25" s="40"/>
      <c r="J25" s="85">
        <f t="shared" si="2"/>
        <v>0</v>
      </c>
      <c r="K25" s="85">
        <f t="shared" si="3"/>
        <v>24911813.240643837</v>
      </c>
      <c r="L25" s="85">
        <f t="shared" si="4"/>
        <v>0</v>
      </c>
      <c r="M25" s="85">
        <f t="shared" si="5"/>
        <v>0</v>
      </c>
      <c r="N25" s="52"/>
    </row>
    <row r="26" spans="2:20" ht="13" x14ac:dyDescent="0.3">
      <c r="B26" s="43">
        <v>2503433.8602692736</v>
      </c>
      <c r="C26" s="36">
        <v>25</v>
      </c>
      <c r="D26" s="71">
        <v>1</v>
      </c>
      <c r="E26" s="115">
        <f t="shared" si="6"/>
        <v>0</v>
      </c>
      <c r="G26" s="44">
        <f t="shared" si="0"/>
        <v>2503433.8602692736</v>
      </c>
      <c r="H26" s="44">
        <f t="shared" si="1"/>
        <v>0</v>
      </c>
      <c r="I26" s="40"/>
      <c r="J26" s="85">
        <f t="shared" si="2"/>
        <v>0</v>
      </c>
      <c r="K26" s="85">
        <f t="shared" si="3"/>
        <v>0</v>
      </c>
      <c r="L26" s="85">
        <f t="shared" si="4"/>
        <v>2503433.8602692736</v>
      </c>
      <c r="M26" s="85">
        <f t="shared" si="5"/>
        <v>0</v>
      </c>
      <c r="N26" s="52"/>
    </row>
    <row r="27" spans="2:20" ht="13" x14ac:dyDescent="0.3">
      <c r="B27" s="43">
        <v>80.806208699443957</v>
      </c>
      <c r="C27" s="36" t="e">
        <v>#N/A</v>
      </c>
      <c r="D27" s="71">
        <v>0</v>
      </c>
      <c r="E27" s="115">
        <f t="shared" si="6"/>
        <v>1</v>
      </c>
      <c r="G27" s="44">
        <f t="shared" si="0"/>
        <v>0</v>
      </c>
      <c r="H27" s="44">
        <f t="shared" si="1"/>
        <v>80.806208699443957</v>
      </c>
      <c r="I27" s="40"/>
      <c r="J27" s="85">
        <f t="shared" si="2"/>
        <v>0</v>
      </c>
      <c r="K27" s="85">
        <f t="shared" si="3"/>
        <v>0</v>
      </c>
      <c r="L27" s="85">
        <f t="shared" si="4"/>
        <v>0</v>
      </c>
      <c r="M27" s="85">
        <f t="shared" si="5"/>
        <v>80.806208699443957</v>
      </c>
      <c r="N27" s="52"/>
    </row>
    <row r="28" spans="2:20" ht="13" x14ac:dyDescent="0.3">
      <c r="B28" s="43">
        <v>81484.995140227198</v>
      </c>
      <c r="C28" s="36" t="e">
        <v>#N/A</v>
      </c>
      <c r="D28" s="71">
        <v>0</v>
      </c>
      <c r="E28" s="115">
        <f t="shared" si="6"/>
        <v>1</v>
      </c>
      <c r="G28" s="44">
        <f t="shared" si="0"/>
        <v>0</v>
      </c>
      <c r="H28" s="44">
        <f t="shared" si="1"/>
        <v>81484.995140227198</v>
      </c>
      <c r="I28" s="40"/>
      <c r="J28" s="85">
        <f t="shared" si="2"/>
        <v>0</v>
      </c>
      <c r="K28" s="85">
        <f t="shared" si="3"/>
        <v>0</v>
      </c>
      <c r="L28" s="85">
        <f t="shared" si="4"/>
        <v>0</v>
      </c>
      <c r="M28" s="85">
        <f t="shared" si="5"/>
        <v>81484.995140227198</v>
      </c>
      <c r="N28" s="52"/>
    </row>
    <row r="29" spans="2:20" ht="13" x14ac:dyDescent="0.3">
      <c r="B29" s="43">
        <v>19141433.447823521</v>
      </c>
      <c r="C29" s="36">
        <v>72</v>
      </c>
      <c r="D29" s="71">
        <v>1</v>
      </c>
      <c r="E29" s="115">
        <f t="shared" si="6"/>
        <v>0</v>
      </c>
      <c r="G29" s="44">
        <f t="shared" si="0"/>
        <v>19141433.447823521</v>
      </c>
      <c r="H29" s="44">
        <f t="shared" si="1"/>
        <v>0</v>
      </c>
      <c r="I29" s="40"/>
      <c r="J29" s="85">
        <f t="shared" si="2"/>
        <v>0</v>
      </c>
      <c r="K29" s="85">
        <f t="shared" si="3"/>
        <v>0</v>
      </c>
      <c r="L29" s="85">
        <f t="shared" si="4"/>
        <v>19141433.447823521</v>
      </c>
      <c r="M29" s="85">
        <f t="shared" si="5"/>
        <v>0</v>
      </c>
      <c r="N29" s="52"/>
    </row>
    <row r="30" spans="2:20" ht="13" x14ac:dyDescent="0.3">
      <c r="B30" s="43">
        <v>583522.4631818186</v>
      </c>
      <c r="C30" s="36" t="e">
        <v>#N/A</v>
      </c>
      <c r="D30" s="71">
        <v>0</v>
      </c>
      <c r="E30" s="115">
        <f t="shared" si="6"/>
        <v>1</v>
      </c>
      <c r="G30" s="44">
        <f t="shared" si="0"/>
        <v>0</v>
      </c>
      <c r="H30" s="44">
        <f t="shared" si="1"/>
        <v>583522.4631818186</v>
      </c>
      <c r="I30" s="40"/>
      <c r="J30" s="85">
        <f t="shared" si="2"/>
        <v>0</v>
      </c>
      <c r="K30" s="85">
        <f t="shared" si="3"/>
        <v>0</v>
      </c>
      <c r="L30" s="85">
        <f t="shared" si="4"/>
        <v>0</v>
      </c>
      <c r="M30" s="85">
        <f t="shared" si="5"/>
        <v>583522.4631818186</v>
      </c>
      <c r="N30" s="52"/>
    </row>
    <row r="31" spans="2:20" ht="13" x14ac:dyDescent="0.3">
      <c r="B31" s="43">
        <v>11333398.217425836</v>
      </c>
      <c r="C31" s="36">
        <v>24.94</v>
      </c>
      <c r="D31" s="71">
        <v>1</v>
      </c>
      <c r="E31" s="115">
        <f t="shared" si="6"/>
        <v>0</v>
      </c>
      <c r="G31" s="44">
        <f t="shared" si="0"/>
        <v>11333398.217425836</v>
      </c>
      <c r="H31" s="44">
        <f t="shared" si="1"/>
        <v>0</v>
      </c>
      <c r="I31" s="40"/>
      <c r="J31" s="85">
        <f t="shared" si="2"/>
        <v>0</v>
      </c>
      <c r="K31" s="85">
        <f t="shared" si="3"/>
        <v>0</v>
      </c>
      <c r="L31" s="85">
        <f t="shared" si="4"/>
        <v>11333398.217425836</v>
      </c>
      <c r="M31" s="85">
        <f t="shared" si="5"/>
        <v>0</v>
      </c>
      <c r="N31" s="52"/>
    </row>
    <row r="32" spans="2:20" ht="13" x14ac:dyDescent="0.3">
      <c r="B32" s="43">
        <v>8463325.9215124641</v>
      </c>
      <c r="C32" s="36">
        <v>25</v>
      </c>
      <c r="D32" s="71">
        <v>1</v>
      </c>
      <c r="E32" s="115">
        <f t="shared" si="6"/>
        <v>0</v>
      </c>
      <c r="G32" s="44">
        <f t="shared" si="0"/>
        <v>8463325.9215124641</v>
      </c>
      <c r="H32" s="44">
        <f t="shared" si="1"/>
        <v>0</v>
      </c>
      <c r="I32" s="40"/>
      <c r="J32" s="85">
        <f t="shared" si="2"/>
        <v>0</v>
      </c>
      <c r="K32" s="85">
        <f t="shared" si="3"/>
        <v>0</v>
      </c>
      <c r="L32" s="85">
        <f t="shared" si="4"/>
        <v>8463325.9215124641</v>
      </c>
      <c r="M32" s="85">
        <f t="shared" si="5"/>
        <v>0</v>
      </c>
      <c r="N32" s="52"/>
    </row>
    <row r="33" spans="2:14" ht="13" x14ac:dyDescent="0.3">
      <c r="B33" s="43">
        <v>15071303.817541076</v>
      </c>
      <c r="C33" s="36">
        <v>24.94</v>
      </c>
      <c r="D33" s="71">
        <v>1</v>
      </c>
      <c r="E33" s="115">
        <f t="shared" si="6"/>
        <v>0</v>
      </c>
      <c r="G33" s="44">
        <f t="shared" si="0"/>
        <v>15071303.817541076</v>
      </c>
      <c r="H33" s="44">
        <f t="shared" si="1"/>
        <v>0</v>
      </c>
      <c r="I33" s="40"/>
      <c r="J33" s="85">
        <f t="shared" si="2"/>
        <v>0</v>
      </c>
      <c r="K33" s="85">
        <f t="shared" si="3"/>
        <v>0</v>
      </c>
      <c r="L33" s="85">
        <f t="shared" si="4"/>
        <v>15071303.817541076</v>
      </c>
      <c r="M33" s="85">
        <f t="shared" si="5"/>
        <v>0</v>
      </c>
      <c r="N33" s="52"/>
    </row>
    <row r="34" spans="2:14" ht="13" x14ac:dyDescent="0.3">
      <c r="B34" s="43">
        <v>13563505.357729891</v>
      </c>
      <c r="C34" s="36">
        <v>25</v>
      </c>
      <c r="D34" s="71">
        <v>1</v>
      </c>
      <c r="E34" s="115">
        <f t="shared" si="6"/>
        <v>0</v>
      </c>
      <c r="G34" s="44">
        <f t="shared" si="0"/>
        <v>13563505.357729891</v>
      </c>
      <c r="H34" s="44">
        <f t="shared" si="1"/>
        <v>0</v>
      </c>
      <c r="I34" s="40"/>
      <c r="J34" s="85">
        <f t="shared" si="2"/>
        <v>0</v>
      </c>
      <c r="K34" s="85">
        <f t="shared" si="3"/>
        <v>0</v>
      </c>
      <c r="L34" s="85">
        <f t="shared" si="4"/>
        <v>13563505.357729891</v>
      </c>
      <c r="M34" s="85">
        <f t="shared" si="5"/>
        <v>0</v>
      </c>
      <c r="N34" s="52"/>
    </row>
    <row r="35" spans="2:14" ht="13" x14ac:dyDescent="0.3">
      <c r="B35" s="43">
        <v>11549974.138403788</v>
      </c>
      <c r="C35" s="36">
        <v>25</v>
      </c>
      <c r="D35" s="71">
        <v>1</v>
      </c>
      <c r="E35" s="115">
        <f t="shared" si="6"/>
        <v>0</v>
      </c>
      <c r="G35" s="44">
        <f t="shared" si="0"/>
        <v>11549974.138403788</v>
      </c>
      <c r="H35" s="44">
        <f t="shared" si="1"/>
        <v>0</v>
      </c>
      <c r="I35" s="40"/>
      <c r="J35" s="85">
        <f t="shared" si="2"/>
        <v>0</v>
      </c>
      <c r="K35" s="85">
        <f t="shared" si="3"/>
        <v>0</v>
      </c>
      <c r="L35" s="85">
        <f t="shared" si="4"/>
        <v>11549974.138403788</v>
      </c>
      <c r="M35" s="85">
        <f t="shared" si="5"/>
        <v>0</v>
      </c>
      <c r="N35" s="52"/>
    </row>
    <row r="36" spans="2:14" ht="13" x14ac:dyDescent="0.3">
      <c r="B36" s="43">
        <v>18640.322275678551</v>
      </c>
      <c r="C36" s="36" t="e">
        <v>#N/A</v>
      </c>
      <c r="D36" s="71">
        <v>0</v>
      </c>
      <c r="E36" s="115">
        <f t="shared" si="6"/>
        <v>1</v>
      </c>
      <c r="G36" s="44">
        <f t="shared" si="0"/>
        <v>0</v>
      </c>
      <c r="H36" s="44">
        <f t="shared" si="1"/>
        <v>18640.322275678551</v>
      </c>
      <c r="I36" s="40"/>
      <c r="J36" s="85">
        <f t="shared" si="2"/>
        <v>0</v>
      </c>
      <c r="K36" s="85">
        <f t="shared" si="3"/>
        <v>0</v>
      </c>
      <c r="L36" s="85">
        <f t="shared" si="4"/>
        <v>0</v>
      </c>
      <c r="M36" s="85">
        <f t="shared" si="5"/>
        <v>18640.322275678551</v>
      </c>
      <c r="N36" s="52"/>
    </row>
    <row r="37" spans="2:14" ht="13" x14ac:dyDescent="0.3">
      <c r="B37" s="43">
        <v>4393193.8064718433</v>
      </c>
      <c r="C37" s="36">
        <v>25</v>
      </c>
      <c r="D37" s="71">
        <v>0</v>
      </c>
      <c r="E37" s="115">
        <f t="shared" si="6"/>
        <v>1</v>
      </c>
      <c r="G37" s="44">
        <f t="shared" si="0"/>
        <v>0</v>
      </c>
      <c r="H37" s="44">
        <f t="shared" si="1"/>
        <v>4393193.8064718433</v>
      </c>
      <c r="I37" s="40"/>
      <c r="J37" s="85">
        <f t="shared" si="2"/>
        <v>0</v>
      </c>
      <c r="K37" s="85">
        <f t="shared" si="3"/>
        <v>0</v>
      </c>
      <c r="L37" s="85">
        <f t="shared" si="4"/>
        <v>4393193.8064718433</v>
      </c>
      <c r="M37" s="85">
        <f t="shared" si="5"/>
        <v>0</v>
      </c>
      <c r="N37" s="52"/>
    </row>
    <row r="38" spans="2:14" ht="13" x14ac:dyDescent="0.3">
      <c r="B38" s="43">
        <v>1891757.1906667843</v>
      </c>
      <c r="C38" s="36">
        <v>25</v>
      </c>
      <c r="D38" s="71">
        <v>1</v>
      </c>
      <c r="E38" s="115">
        <f t="shared" si="6"/>
        <v>0</v>
      </c>
      <c r="G38" s="44">
        <f t="shared" si="0"/>
        <v>1891757.1906667843</v>
      </c>
      <c r="H38" s="44">
        <f t="shared" si="1"/>
        <v>0</v>
      </c>
      <c r="I38" s="40"/>
      <c r="J38" s="85">
        <f t="shared" si="2"/>
        <v>0</v>
      </c>
      <c r="K38" s="85">
        <f t="shared" si="3"/>
        <v>0</v>
      </c>
      <c r="L38" s="85">
        <f t="shared" si="4"/>
        <v>1891757.1906667843</v>
      </c>
      <c r="M38" s="85">
        <f t="shared" si="5"/>
        <v>0</v>
      </c>
      <c r="N38" s="52"/>
    </row>
    <row r="39" spans="2:14" ht="13" x14ac:dyDescent="0.3">
      <c r="B39" s="43">
        <v>6030961.7358167721</v>
      </c>
      <c r="C39" s="36">
        <v>72</v>
      </c>
      <c r="D39" s="71">
        <v>0</v>
      </c>
      <c r="E39" s="115">
        <f t="shared" si="6"/>
        <v>1</v>
      </c>
      <c r="G39" s="44">
        <f t="shared" si="0"/>
        <v>0</v>
      </c>
      <c r="H39" s="44">
        <f t="shared" si="1"/>
        <v>6030961.7358167721</v>
      </c>
      <c r="I39" s="40"/>
      <c r="J39" s="85">
        <f t="shared" si="2"/>
        <v>0</v>
      </c>
      <c r="K39" s="85">
        <f t="shared" si="3"/>
        <v>6030961.7358167721</v>
      </c>
      <c r="L39" s="85">
        <f t="shared" si="4"/>
        <v>0</v>
      </c>
      <c r="M39" s="85">
        <f t="shared" si="5"/>
        <v>0</v>
      </c>
      <c r="N39" s="52"/>
    </row>
    <row r="40" spans="2:14" ht="13" x14ac:dyDescent="0.3">
      <c r="B40" s="43">
        <v>4334979.8613922074</v>
      </c>
      <c r="C40" s="36">
        <v>24.94</v>
      </c>
      <c r="D40" s="71">
        <v>1</v>
      </c>
      <c r="E40" s="115">
        <f t="shared" si="6"/>
        <v>0</v>
      </c>
      <c r="G40" s="44">
        <f t="shared" si="0"/>
        <v>4334979.8613922074</v>
      </c>
      <c r="H40" s="44">
        <f t="shared" si="1"/>
        <v>0</v>
      </c>
      <c r="I40" s="40"/>
      <c r="J40" s="85">
        <f t="shared" si="2"/>
        <v>0</v>
      </c>
      <c r="K40" s="85">
        <f t="shared" si="3"/>
        <v>0</v>
      </c>
      <c r="L40" s="85">
        <f t="shared" si="4"/>
        <v>4334979.8613922074</v>
      </c>
      <c r="M40" s="85">
        <f t="shared" si="5"/>
        <v>0</v>
      </c>
      <c r="N40" s="52"/>
    </row>
    <row r="41" spans="2:14" ht="13" x14ac:dyDescent="0.3">
      <c r="B41" s="43">
        <v>7045450.9038913846</v>
      </c>
      <c r="C41" s="36">
        <v>27.5</v>
      </c>
      <c r="D41" s="71">
        <v>1</v>
      </c>
      <c r="E41" s="115">
        <f t="shared" si="6"/>
        <v>0</v>
      </c>
      <c r="G41" s="44">
        <f t="shared" si="0"/>
        <v>7045450.9038913846</v>
      </c>
      <c r="H41" s="44">
        <f t="shared" si="1"/>
        <v>0</v>
      </c>
      <c r="I41" s="40"/>
      <c r="J41" s="85">
        <f t="shared" si="2"/>
        <v>0</v>
      </c>
      <c r="K41" s="85">
        <f t="shared" si="3"/>
        <v>0</v>
      </c>
      <c r="L41" s="85">
        <f t="shared" si="4"/>
        <v>7045450.9038913846</v>
      </c>
      <c r="M41" s="85">
        <f t="shared" si="5"/>
        <v>0</v>
      </c>
      <c r="N41" s="52"/>
    </row>
    <row r="42" spans="2:14" ht="13" x14ac:dyDescent="0.3">
      <c r="B42" s="43">
        <v>4769035.3092270475</v>
      </c>
      <c r="C42" s="36">
        <v>25</v>
      </c>
      <c r="D42" s="71">
        <v>1</v>
      </c>
      <c r="E42" s="115">
        <f t="shared" si="6"/>
        <v>0</v>
      </c>
      <c r="G42" s="44">
        <f t="shared" si="0"/>
        <v>4769035.3092270475</v>
      </c>
      <c r="H42" s="44">
        <f t="shared" si="1"/>
        <v>0</v>
      </c>
      <c r="I42" s="40"/>
      <c r="J42" s="85">
        <f t="shared" si="2"/>
        <v>0</v>
      </c>
      <c r="K42" s="85">
        <f t="shared" si="3"/>
        <v>0</v>
      </c>
      <c r="L42" s="85">
        <f t="shared" si="4"/>
        <v>4769035.3092270475</v>
      </c>
      <c r="M42" s="85">
        <f t="shared" si="5"/>
        <v>0</v>
      </c>
      <c r="N42" s="52"/>
    </row>
    <row r="43" spans="2:14" ht="13" x14ac:dyDescent="0.3">
      <c r="B43" s="43">
        <v>7043889.1552560944</v>
      </c>
      <c r="C43" s="36">
        <v>25</v>
      </c>
      <c r="D43" s="71">
        <v>1</v>
      </c>
      <c r="E43" s="115">
        <f t="shared" si="6"/>
        <v>0</v>
      </c>
      <c r="G43" s="44">
        <f t="shared" si="0"/>
        <v>7043889.1552560944</v>
      </c>
      <c r="H43" s="44">
        <f t="shared" si="1"/>
        <v>0</v>
      </c>
      <c r="I43" s="40"/>
      <c r="J43" s="85">
        <f t="shared" si="2"/>
        <v>0</v>
      </c>
      <c r="K43" s="85">
        <f t="shared" si="3"/>
        <v>0</v>
      </c>
      <c r="L43" s="85">
        <f t="shared" si="4"/>
        <v>7043889.1552560944</v>
      </c>
      <c r="M43" s="85">
        <f t="shared" si="5"/>
        <v>0</v>
      </c>
      <c r="N43" s="52"/>
    </row>
    <row r="44" spans="2:14" ht="13" x14ac:dyDescent="0.3">
      <c r="B44" s="43">
        <v>2798265.5257689478</v>
      </c>
      <c r="C44" s="36">
        <v>25</v>
      </c>
      <c r="D44" s="71">
        <v>1</v>
      </c>
      <c r="E44" s="115">
        <f t="shared" si="6"/>
        <v>0</v>
      </c>
      <c r="G44" s="44">
        <f t="shared" si="0"/>
        <v>2798265.5257689478</v>
      </c>
      <c r="H44" s="44">
        <f t="shared" si="1"/>
        <v>0</v>
      </c>
      <c r="I44" s="40"/>
      <c r="J44" s="85">
        <f t="shared" si="2"/>
        <v>0</v>
      </c>
      <c r="K44" s="85">
        <f t="shared" si="3"/>
        <v>0</v>
      </c>
      <c r="L44" s="85">
        <f t="shared" si="4"/>
        <v>2798265.5257689478</v>
      </c>
      <c r="M44" s="85">
        <f t="shared" si="5"/>
        <v>0</v>
      </c>
      <c r="N44" s="52"/>
    </row>
    <row r="45" spans="2:14" ht="13" x14ac:dyDescent="0.3">
      <c r="B45" s="43">
        <v>1543095.3537614688</v>
      </c>
      <c r="C45" s="36">
        <v>25</v>
      </c>
      <c r="D45" s="71">
        <v>1</v>
      </c>
      <c r="E45" s="115">
        <f t="shared" si="6"/>
        <v>0</v>
      </c>
      <c r="G45" s="44">
        <f t="shared" si="0"/>
        <v>1543095.3537614688</v>
      </c>
      <c r="H45" s="44">
        <f t="shared" si="1"/>
        <v>0</v>
      </c>
      <c r="I45" s="40"/>
      <c r="J45" s="85">
        <f t="shared" si="2"/>
        <v>0</v>
      </c>
      <c r="K45" s="85">
        <f t="shared" si="3"/>
        <v>0</v>
      </c>
      <c r="L45" s="85">
        <f t="shared" si="4"/>
        <v>1543095.3537614688</v>
      </c>
      <c r="M45" s="85">
        <f t="shared" si="5"/>
        <v>0</v>
      </c>
      <c r="N45" s="52"/>
    </row>
    <row r="46" spans="2:14" ht="13" x14ac:dyDescent="0.3">
      <c r="B46" s="43">
        <v>5505191.8475868665</v>
      </c>
      <c r="C46" s="36">
        <v>25</v>
      </c>
      <c r="D46" s="71">
        <v>1</v>
      </c>
      <c r="E46" s="115">
        <f t="shared" si="6"/>
        <v>0</v>
      </c>
      <c r="G46" s="44">
        <f t="shared" si="0"/>
        <v>5505191.8475868665</v>
      </c>
      <c r="H46" s="44">
        <f t="shared" si="1"/>
        <v>0</v>
      </c>
      <c r="I46" s="40"/>
      <c r="J46" s="85">
        <f t="shared" si="2"/>
        <v>0</v>
      </c>
      <c r="K46" s="85">
        <f t="shared" si="3"/>
        <v>0</v>
      </c>
      <c r="L46" s="85">
        <f t="shared" si="4"/>
        <v>5505191.8475868665</v>
      </c>
      <c r="M46" s="85">
        <f t="shared" si="5"/>
        <v>0</v>
      </c>
      <c r="N46" s="52"/>
    </row>
    <row r="47" spans="2:14" ht="13" x14ac:dyDescent="0.3">
      <c r="B47" s="43">
        <v>3321239.1773736747</v>
      </c>
      <c r="C47" s="36">
        <v>25</v>
      </c>
      <c r="D47" s="71">
        <v>1</v>
      </c>
      <c r="E47" s="115">
        <f t="shared" si="6"/>
        <v>0</v>
      </c>
      <c r="G47" s="44">
        <f t="shared" si="0"/>
        <v>3321239.1773736747</v>
      </c>
      <c r="H47" s="44">
        <f t="shared" si="1"/>
        <v>0</v>
      </c>
      <c r="I47" s="40"/>
      <c r="J47" s="85">
        <f t="shared" si="2"/>
        <v>0</v>
      </c>
      <c r="K47" s="85">
        <f t="shared" si="3"/>
        <v>0</v>
      </c>
      <c r="L47" s="85">
        <f t="shared" si="4"/>
        <v>3321239.1773736747</v>
      </c>
      <c r="M47" s="85">
        <f t="shared" si="5"/>
        <v>0</v>
      </c>
      <c r="N47" s="52"/>
    </row>
    <row r="48" spans="2:14" ht="13" x14ac:dyDescent="0.3">
      <c r="B48" s="43">
        <v>12580733.211537294</v>
      </c>
      <c r="C48" s="36">
        <v>72</v>
      </c>
      <c r="D48" s="71">
        <v>1</v>
      </c>
      <c r="E48" s="115">
        <f t="shared" si="6"/>
        <v>0</v>
      </c>
      <c r="G48" s="44">
        <f t="shared" si="0"/>
        <v>12580733.211537294</v>
      </c>
      <c r="H48" s="44">
        <f t="shared" si="1"/>
        <v>0</v>
      </c>
      <c r="I48" s="40"/>
      <c r="J48" s="85">
        <f t="shared" si="2"/>
        <v>0</v>
      </c>
      <c r="K48" s="85">
        <f t="shared" si="3"/>
        <v>0</v>
      </c>
      <c r="L48" s="85">
        <f t="shared" si="4"/>
        <v>12580733.211537294</v>
      </c>
      <c r="M48" s="85">
        <f t="shared" si="5"/>
        <v>0</v>
      </c>
      <c r="N48" s="52"/>
    </row>
    <row r="49" spans="2:14" ht="13" x14ac:dyDescent="0.3">
      <c r="B49" s="43">
        <v>2713048.358754246</v>
      </c>
      <c r="C49" s="36">
        <v>25</v>
      </c>
      <c r="D49" s="71">
        <v>1</v>
      </c>
      <c r="E49" s="115">
        <f t="shared" si="6"/>
        <v>0</v>
      </c>
      <c r="G49" s="44">
        <f t="shared" si="0"/>
        <v>2713048.358754246</v>
      </c>
      <c r="H49" s="44">
        <f t="shared" si="1"/>
        <v>0</v>
      </c>
      <c r="I49" s="40"/>
      <c r="J49" s="85">
        <f t="shared" si="2"/>
        <v>0</v>
      </c>
      <c r="K49" s="85">
        <f t="shared" si="3"/>
        <v>0</v>
      </c>
      <c r="L49" s="85">
        <f t="shared" si="4"/>
        <v>2713048.358754246</v>
      </c>
      <c r="M49" s="85">
        <f t="shared" si="5"/>
        <v>0</v>
      </c>
      <c r="N49" s="52"/>
    </row>
    <row r="50" spans="2:14" ht="13" x14ac:dyDescent="0.3">
      <c r="B50" s="43">
        <v>3689125.8801139365</v>
      </c>
      <c r="C50" s="36">
        <v>25</v>
      </c>
      <c r="D50" s="71">
        <v>0.46619217081850528</v>
      </c>
      <c r="E50" s="115">
        <f t="shared" si="6"/>
        <v>0.53380782918149472</v>
      </c>
      <c r="G50" s="44">
        <f t="shared" si="0"/>
        <v>1719841.602473045</v>
      </c>
      <c r="H50" s="44">
        <f t="shared" si="1"/>
        <v>1969284.2776408915</v>
      </c>
      <c r="I50" s="40"/>
      <c r="J50" s="85">
        <f t="shared" si="2"/>
        <v>0</v>
      </c>
      <c r="K50" s="85">
        <f t="shared" si="3"/>
        <v>0</v>
      </c>
      <c r="L50" s="85">
        <f t="shared" si="4"/>
        <v>3689125.8801139365</v>
      </c>
      <c r="M50" s="85">
        <f t="shared" si="5"/>
        <v>0</v>
      </c>
      <c r="N50" s="52"/>
    </row>
    <row r="51" spans="2:14" ht="13" x14ac:dyDescent="0.3">
      <c r="B51" s="43">
        <v>11951317.3839754</v>
      </c>
      <c r="C51" s="36">
        <v>144</v>
      </c>
      <c r="D51" s="71">
        <v>0</v>
      </c>
      <c r="E51" s="115">
        <f t="shared" si="6"/>
        <v>1</v>
      </c>
      <c r="G51" s="44">
        <f t="shared" si="0"/>
        <v>0</v>
      </c>
      <c r="H51" s="44">
        <f t="shared" si="1"/>
        <v>11951317.3839754</v>
      </c>
      <c r="I51" s="40"/>
      <c r="J51" s="85">
        <f t="shared" si="2"/>
        <v>0</v>
      </c>
      <c r="K51" s="85">
        <f t="shared" si="3"/>
        <v>11951317.3839754</v>
      </c>
      <c r="L51" s="85">
        <f t="shared" si="4"/>
        <v>0</v>
      </c>
      <c r="M51" s="85">
        <f t="shared" si="5"/>
        <v>0</v>
      </c>
      <c r="N51" s="52"/>
    </row>
    <row r="52" spans="2:14" ht="13" x14ac:dyDescent="0.3">
      <c r="B52" s="43">
        <v>4045700.3605199996</v>
      </c>
      <c r="C52" s="36">
        <v>25</v>
      </c>
      <c r="D52" s="71">
        <v>1</v>
      </c>
      <c r="E52" s="115">
        <f t="shared" si="6"/>
        <v>0</v>
      </c>
      <c r="G52" s="44">
        <f t="shared" si="0"/>
        <v>4045700.3605199996</v>
      </c>
      <c r="H52" s="44">
        <f t="shared" si="1"/>
        <v>0</v>
      </c>
      <c r="I52" s="40"/>
      <c r="J52" s="85">
        <f t="shared" si="2"/>
        <v>0</v>
      </c>
      <c r="K52" s="85">
        <f t="shared" si="3"/>
        <v>0</v>
      </c>
      <c r="L52" s="85">
        <f t="shared" si="4"/>
        <v>4045700.3605199996</v>
      </c>
      <c r="M52" s="85">
        <f t="shared" si="5"/>
        <v>0</v>
      </c>
      <c r="N52" s="52"/>
    </row>
    <row r="53" spans="2:14" ht="13" x14ac:dyDescent="0.3">
      <c r="B53" s="43">
        <v>3704344.2137558218</v>
      </c>
      <c r="C53" s="36">
        <v>25</v>
      </c>
      <c r="D53" s="71">
        <v>0.23728813559322032</v>
      </c>
      <c r="E53" s="115">
        <f t="shared" si="6"/>
        <v>0.76271186440677963</v>
      </c>
      <c r="G53" s="44">
        <f t="shared" si="0"/>
        <v>878996.93207765254</v>
      </c>
      <c r="H53" s="44">
        <f t="shared" si="1"/>
        <v>2825347.281678169</v>
      </c>
      <c r="I53" s="40"/>
      <c r="J53" s="85">
        <f t="shared" si="2"/>
        <v>0</v>
      </c>
      <c r="K53" s="85">
        <f t="shared" si="3"/>
        <v>0</v>
      </c>
      <c r="L53" s="85">
        <f t="shared" si="4"/>
        <v>3704344.2137558218</v>
      </c>
      <c r="M53" s="85">
        <f t="shared" si="5"/>
        <v>0</v>
      </c>
      <c r="N53" s="52"/>
    </row>
    <row r="54" spans="2:14" ht="13" x14ac:dyDescent="0.3">
      <c r="B54" s="43">
        <v>6790031.9755838271</v>
      </c>
      <c r="C54" s="36">
        <v>25</v>
      </c>
      <c r="D54" s="71">
        <v>1</v>
      </c>
      <c r="E54" s="115">
        <f t="shared" si="6"/>
        <v>0</v>
      </c>
      <c r="G54" s="44">
        <f t="shared" si="0"/>
        <v>6790031.9755838271</v>
      </c>
      <c r="H54" s="44">
        <f t="shared" si="1"/>
        <v>0</v>
      </c>
      <c r="I54" s="40"/>
      <c r="J54" s="85">
        <f t="shared" si="2"/>
        <v>0</v>
      </c>
      <c r="K54" s="85">
        <f t="shared" si="3"/>
        <v>0</v>
      </c>
      <c r="L54" s="85">
        <f t="shared" si="4"/>
        <v>6790031.9755838271</v>
      </c>
      <c r="M54" s="85">
        <f t="shared" si="5"/>
        <v>0</v>
      </c>
      <c r="N54" s="52"/>
    </row>
    <row r="55" spans="2:14" ht="13" x14ac:dyDescent="0.3">
      <c r="B55" s="43">
        <v>9854.5178606785285</v>
      </c>
      <c r="C55" s="36">
        <v>2.4</v>
      </c>
      <c r="D55" s="71">
        <v>1</v>
      </c>
      <c r="E55" s="115">
        <f t="shared" si="6"/>
        <v>0</v>
      </c>
      <c r="G55" s="44">
        <f t="shared" si="0"/>
        <v>9854.5178606785285</v>
      </c>
      <c r="H55" s="44">
        <f t="shared" si="1"/>
        <v>0</v>
      </c>
      <c r="I55" s="40"/>
      <c r="J55" s="85">
        <f t="shared" si="2"/>
        <v>0</v>
      </c>
      <c r="K55" s="85">
        <f t="shared" si="3"/>
        <v>0</v>
      </c>
      <c r="L55" s="85">
        <f t="shared" si="4"/>
        <v>9854.5178606785285</v>
      </c>
      <c r="M55" s="85">
        <f t="shared" si="5"/>
        <v>0</v>
      </c>
      <c r="N55" s="52"/>
    </row>
    <row r="56" spans="2:14" ht="13" x14ac:dyDescent="0.3">
      <c r="B56" s="43">
        <v>752082.86927347432</v>
      </c>
      <c r="C56" s="36">
        <v>14.4</v>
      </c>
      <c r="D56" s="71">
        <v>0</v>
      </c>
      <c r="E56" s="115">
        <f t="shared" si="6"/>
        <v>1</v>
      </c>
      <c r="G56" s="44">
        <f t="shared" si="0"/>
        <v>0</v>
      </c>
      <c r="H56" s="44">
        <f t="shared" si="1"/>
        <v>752082.86927347432</v>
      </c>
      <c r="I56" s="40"/>
      <c r="J56" s="85">
        <f t="shared" si="2"/>
        <v>0</v>
      </c>
      <c r="K56" s="85">
        <f t="shared" si="3"/>
        <v>0</v>
      </c>
      <c r="L56" s="85">
        <f t="shared" si="4"/>
        <v>752082.86927347432</v>
      </c>
      <c r="M56" s="85">
        <f t="shared" si="5"/>
        <v>0</v>
      </c>
      <c r="N56" s="52"/>
    </row>
    <row r="57" spans="2:14" ht="13" x14ac:dyDescent="0.3">
      <c r="B57" s="43">
        <v>1624120.6916702935</v>
      </c>
      <c r="C57" s="36">
        <v>25</v>
      </c>
      <c r="D57" s="71">
        <v>1</v>
      </c>
      <c r="E57" s="115">
        <f t="shared" si="6"/>
        <v>0</v>
      </c>
      <c r="G57" s="44">
        <f t="shared" si="0"/>
        <v>1624120.6916702935</v>
      </c>
      <c r="H57" s="44">
        <f t="shared" si="1"/>
        <v>0</v>
      </c>
      <c r="I57" s="40"/>
      <c r="J57" s="85">
        <f t="shared" si="2"/>
        <v>0</v>
      </c>
      <c r="K57" s="85">
        <f t="shared" si="3"/>
        <v>0</v>
      </c>
      <c r="L57" s="85">
        <f t="shared" si="4"/>
        <v>1624120.6916702935</v>
      </c>
      <c r="M57" s="85">
        <f t="shared" si="5"/>
        <v>0</v>
      </c>
      <c r="N57" s="52"/>
    </row>
    <row r="58" spans="2:14" ht="13" x14ac:dyDescent="0.3">
      <c r="B58" s="43">
        <v>5233451.1851921482</v>
      </c>
      <c r="C58" s="36">
        <v>72</v>
      </c>
      <c r="D58" s="71">
        <v>1</v>
      </c>
      <c r="E58" s="115">
        <f t="shared" si="6"/>
        <v>0</v>
      </c>
      <c r="G58" s="44">
        <f t="shared" si="0"/>
        <v>5233451.1851921482</v>
      </c>
      <c r="H58" s="44">
        <f t="shared" si="1"/>
        <v>0</v>
      </c>
      <c r="I58" s="40"/>
      <c r="J58" s="85">
        <f t="shared" si="2"/>
        <v>0</v>
      </c>
      <c r="K58" s="85">
        <f t="shared" si="3"/>
        <v>0</v>
      </c>
      <c r="L58" s="85">
        <f t="shared" si="4"/>
        <v>5233451.1851921482</v>
      </c>
      <c r="M58" s="85">
        <f t="shared" si="5"/>
        <v>0</v>
      </c>
      <c r="N58" s="52"/>
    </row>
    <row r="59" spans="2:14" ht="13" x14ac:dyDescent="0.3">
      <c r="B59" s="43">
        <v>11866115.598373486</v>
      </c>
      <c r="C59" s="36">
        <v>14.4</v>
      </c>
      <c r="D59" s="71">
        <v>0</v>
      </c>
      <c r="E59" s="115">
        <f t="shared" si="6"/>
        <v>1</v>
      </c>
      <c r="G59" s="44">
        <f t="shared" si="0"/>
        <v>0</v>
      </c>
      <c r="H59" s="44">
        <f t="shared" si="1"/>
        <v>11866115.598373486</v>
      </c>
      <c r="I59" s="40"/>
      <c r="J59" s="85">
        <f t="shared" si="2"/>
        <v>0</v>
      </c>
      <c r="K59" s="85">
        <f t="shared" si="3"/>
        <v>0</v>
      </c>
      <c r="L59" s="85">
        <f t="shared" si="4"/>
        <v>11866115.598373486</v>
      </c>
      <c r="M59" s="85">
        <f t="shared" si="5"/>
        <v>0</v>
      </c>
      <c r="N59" s="52"/>
    </row>
    <row r="60" spans="2:14" ht="13" x14ac:dyDescent="0.3">
      <c r="B60" s="43">
        <v>6628916.8967896467</v>
      </c>
      <c r="C60" s="36">
        <v>24.94</v>
      </c>
      <c r="D60" s="71">
        <v>1</v>
      </c>
      <c r="E60" s="115">
        <f t="shared" si="6"/>
        <v>0</v>
      </c>
      <c r="G60" s="44">
        <f t="shared" si="0"/>
        <v>6628916.8967896467</v>
      </c>
      <c r="H60" s="44">
        <f t="shared" si="1"/>
        <v>0</v>
      </c>
      <c r="I60" s="40"/>
      <c r="J60" s="85">
        <f t="shared" si="2"/>
        <v>0</v>
      </c>
      <c r="K60" s="85">
        <f t="shared" si="3"/>
        <v>0</v>
      </c>
      <c r="L60" s="85">
        <f t="shared" si="4"/>
        <v>6628916.8967896467</v>
      </c>
      <c r="M60" s="85">
        <f t="shared" si="5"/>
        <v>0</v>
      </c>
      <c r="N60" s="52"/>
    </row>
    <row r="61" spans="2:14" ht="13" x14ac:dyDescent="0.3">
      <c r="B61" s="43">
        <v>515523.69738054124</v>
      </c>
      <c r="C61" s="36">
        <v>4.16</v>
      </c>
      <c r="D61" s="71">
        <v>1</v>
      </c>
      <c r="E61" s="115">
        <f t="shared" si="6"/>
        <v>0</v>
      </c>
      <c r="G61" s="44">
        <f t="shared" si="0"/>
        <v>515523.69738054124</v>
      </c>
      <c r="H61" s="44">
        <f t="shared" si="1"/>
        <v>0</v>
      </c>
      <c r="I61" s="40"/>
      <c r="J61" s="85">
        <f t="shared" si="2"/>
        <v>0</v>
      </c>
      <c r="K61" s="85">
        <f t="shared" si="3"/>
        <v>0</v>
      </c>
      <c r="L61" s="85">
        <f t="shared" si="4"/>
        <v>515523.69738054124</v>
      </c>
      <c r="M61" s="85">
        <f t="shared" si="5"/>
        <v>0</v>
      </c>
      <c r="N61" s="52"/>
    </row>
    <row r="62" spans="2:14" ht="13" x14ac:dyDescent="0.3">
      <c r="B62" s="43">
        <v>10007308.833282862</v>
      </c>
      <c r="C62" s="36">
        <v>72</v>
      </c>
      <c r="D62" s="71">
        <v>1</v>
      </c>
      <c r="E62" s="115">
        <f t="shared" si="6"/>
        <v>0</v>
      </c>
      <c r="G62" s="44">
        <f t="shared" si="0"/>
        <v>10007308.833282862</v>
      </c>
      <c r="H62" s="44">
        <f t="shared" si="1"/>
        <v>0</v>
      </c>
      <c r="I62" s="40"/>
      <c r="J62" s="85">
        <f t="shared" si="2"/>
        <v>0</v>
      </c>
      <c r="K62" s="85">
        <f t="shared" si="3"/>
        <v>0</v>
      </c>
      <c r="L62" s="85">
        <f t="shared" si="4"/>
        <v>10007308.833282862</v>
      </c>
      <c r="M62" s="85">
        <f t="shared" si="5"/>
        <v>0</v>
      </c>
      <c r="N62" s="52"/>
    </row>
    <row r="63" spans="2:14" ht="13" x14ac:dyDescent="0.3">
      <c r="B63" s="43">
        <v>30299.843388912304</v>
      </c>
      <c r="C63" s="36">
        <v>2.4</v>
      </c>
      <c r="D63" s="71">
        <v>0</v>
      </c>
      <c r="E63" s="115">
        <f t="shared" si="6"/>
        <v>1</v>
      </c>
      <c r="G63" s="44">
        <f t="shared" si="0"/>
        <v>0</v>
      </c>
      <c r="H63" s="44">
        <f t="shared" si="1"/>
        <v>30299.843388912304</v>
      </c>
      <c r="I63" s="40"/>
      <c r="J63" s="85">
        <f t="shared" si="2"/>
        <v>0</v>
      </c>
      <c r="K63" s="85">
        <f t="shared" si="3"/>
        <v>0</v>
      </c>
      <c r="L63" s="85">
        <f t="shared" si="4"/>
        <v>30299.843388912304</v>
      </c>
      <c r="M63" s="85">
        <f t="shared" si="5"/>
        <v>0</v>
      </c>
      <c r="N63" s="52"/>
    </row>
    <row r="64" spans="2:14" ht="13" x14ac:dyDescent="0.3">
      <c r="B64" s="43">
        <v>6257274.6027924642</v>
      </c>
      <c r="C64" s="36">
        <v>25</v>
      </c>
      <c r="D64" s="71">
        <v>1</v>
      </c>
      <c r="E64" s="115">
        <f t="shared" si="6"/>
        <v>0</v>
      </c>
      <c r="G64" s="44">
        <f t="shared" si="0"/>
        <v>6257274.6027924642</v>
      </c>
      <c r="H64" s="44">
        <f t="shared" si="1"/>
        <v>0</v>
      </c>
      <c r="I64" s="40"/>
      <c r="J64" s="85">
        <f t="shared" si="2"/>
        <v>0</v>
      </c>
      <c r="K64" s="85">
        <f t="shared" si="3"/>
        <v>0</v>
      </c>
      <c r="L64" s="85">
        <f t="shared" si="4"/>
        <v>6257274.6027924642</v>
      </c>
      <c r="M64" s="85">
        <f t="shared" si="5"/>
        <v>0</v>
      </c>
      <c r="N64" s="52"/>
    </row>
    <row r="65" spans="2:14" ht="13" x14ac:dyDescent="0.3">
      <c r="B65" s="43">
        <v>4281257.2867084779</v>
      </c>
      <c r="C65" s="36">
        <v>25</v>
      </c>
      <c r="D65" s="71">
        <v>1</v>
      </c>
      <c r="E65" s="115">
        <f t="shared" si="6"/>
        <v>0</v>
      </c>
      <c r="G65" s="44">
        <f t="shared" si="0"/>
        <v>4281257.2867084779</v>
      </c>
      <c r="H65" s="44">
        <f t="shared" si="1"/>
        <v>0</v>
      </c>
      <c r="I65" s="40"/>
      <c r="J65" s="85">
        <f t="shared" si="2"/>
        <v>0</v>
      </c>
      <c r="K65" s="85">
        <f t="shared" si="3"/>
        <v>0</v>
      </c>
      <c r="L65" s="85">
        <f t="shared" si="4"/>
        <v>4281257.2867084779</v>
      </c>
      <c r="M65" s="85">
        <f t="shared" si="5"/>
        <v>0</v>
      </c>
      <c r="N65" s="52"/>
    </row>
    <row r="66" spans="2:14" ht="13" x14ac:dyDescent="0.3">
      <c r="B66" s="43">
        <v>331671.70154584915</v>
      </c>
      <c r="C66" s="36">
        <v>24.94</v>
      </c>
      <c r="D66" s="71">
        <v>0</v>
      </c>
      <c r="E66" s="115">
        <f t="shared" si="6"/>
        <v>1</v>
      </c>
      <c r="G66" s="44">
        <f t="shared" si="0"/>
        <v>0</v>
      </c>
      <c r="H66" s="44">
        <f t="shared" si="1"/>
        <v>331671.70154584915</v>
      </c>
      <c r="I66" s="40"/>
      <c r="J66" s="85">
        <f t="shared" si="2"/>
        <v>0</v>
      </c>
      <c r="K66" s="85">
        <f t="shared" si="3"/>
        <v>0</v>
      </c>
      <c r="L66" s="85">
        <f t="shared" si="4"/>
        <v>331671.70154584915</v>
      </c>
      <c r="M66" s="85">
        <f t="shared" si="5"/>
        <v>0</v>
      </c>
      <c r="N66" s="52"/>
    </row>
    <row r="67" spans="2:14" ht="13" x14ac:dyDescent="0.3">
      <c r="B67" s="43">
        <v>10894572.275517428</v>
      </c>
      <c r="C67" s="36">
        <v>72</v>
      </c>
      <c r="D67" s="71">
        <v>3.3222591362126247E-3</v>
      </c>
      <c r="E67" s="115">
        <f t="shared" si="6"/>
        <v>0.99667774086378735</v>
      </c>
      <c r="G67" s="44">
        <f t="shared" si="0"/>
        <v>36194.592277466538</v>
      </c>
      <c r="H67" s="44">
        <f t="shared" si="1"/>
        <v>10858377.683239961</v>
      </c>
      <c r="I67" s="40"/>
      <c r="J67" s="85">
        <f t="shared" si="2"/>
        <v>0</v>
      </c>
      <c r="K67" s="85">
        <f t="shared" si="3"/>
        <v>10858377.683239961</v>
      </c>
      <c r="L67" s="85">
        <f t="shared" si="4"/>
        <v>36194.592277466538</v>
      </c>
      <c r="M67" s="85">
        <f t="shared" si="5"/>
        <v>0</v>
      </c>
      <c r="N67" s="52"/>
    </row>
    <row r="68" spans="2:14" ht="13" x14ac:dyDescent="0.3">
      <c r="B68" s="43">
        <v>2449321.9664932992</v>
      </c>
      <c r="C68" s="36">
        <v>25</v>
      </c>
      <c r="D68" s="71">
        <v>1</v>
      </c>
      <c r="E68" s="115">
        <f t="shared" si="6"/>
        <v>0</v>
      </c>
      <c r="G68" s="44">
        <f t="shared" si="0"/>
        <v>2449321.9664932992</v>
      </c>
      <c r="H68" s="44">
        <f t="shared" si="1"/>
        <v>0</v>
      </c>
      <c r="I68" s="40"/>
      <c r="J68" s="85">
        <f t="shared" si="2"/>
        <v>0</v>
      </c>
      <c r="K68" s="85">
        <f t="shared" si="3"/>
        <v>0</v>
      </c>
      <c r="L68" s="85">
        <f t="shared" si="4"/>
        <v>2449321.9664932992</v>
      </c>
      <c r="M68" s="85">
        <f t="shared" si="5"/>
        <v>0</v>
      </c>
      <c r="N68" s="52"/>
    </row>
    <row r="69" spans="2:14" ht="13" x14ac:dyDescent="0.3">
      <c r="B69" s="43">
        <v>6415154.514910439</v>
      </c>
      <c r="C69" s="36">
        <v>25</v>
      </c>
      <c r="D69" s="71">
        <v>1</v>
      </c>
      <c r="E69" s="115">
        <f t="shared" si="6"/>
        <v>0</v>
      </c>
      <c r="G69" s="44">
        <f t="shared" si="0"/>
        <v>6415154.514910439</v>
      </c>
      <c r="H69" s="44">
        <f t="shared" si="1"/>
        <v>0</v>
      </c>
      <c r="I69" s="40"/>
      <c r="J69" s="85">
        <f t="shared" si="2"/>
        <v>0</v>
      </c>
      <c r="K69" s="85">
        <f t="shared" si="3"/>
        <v>0</v>
      </c>
      <c r="L69" s="85">
        <f t="shared" si="4"/>
        <v>6415154.514910439</v>
      </c>
      <c r="M69" s="85">
        <f t="shared" si="5"/>
        <v>0</v>
      </c>
      <c r="N69" s="52"/>
    </row>
    <row r="70" spans="2:14" ht="13" x14ac:dyDescent="0.3">
      <c r="B70" s="43">
        <v>6248798.4781465326</v>
      </c>
      <c r="C70" s="36">
        <v>240</v>
      </c>
      <c r="D70" s="71">
        <v>0</v>
      </c>
      <c r="E70" s="115">
        <f t="shared" si="6"/>
        <v>1</v>
      </c>
      <c r="G70" s="44">
        <f t="shared" si="0"/>
        <v>0</v>
      </c>
      <c r="H70" s="44">
        <f t="shared" si="1"/>
        <v>6248798.4781465326</v>
      </c>
      <c r="I70" s="40"/>
      <c r="J70" s="85">
        <f t="shared" si="2"/>
        <v>6248798.4781465326</v>
      </c>
      <c r="K70" s="85">
        <f t="shared" si="3"/>
        <v>0</v>
      </c>
      <c r="L70" s="85">
        <f t="shared" si="4"/>
        <v>0</v>
      </c>
      <c r="M70" s="85">
        <f t="shared" si="5"/>
        <v>0</v>
      </c>
      <c r="N70" s="52"/>
    </row>
    <row r="71" spans="2:14" ht="13" x14ac:dyDescent="0.3">
      <c r="B71" s="43">
        <v>141086.98542141885</v>
      </c>
      <c r="C71" s="36">
        <v>24.94</v>
      </c>
      <c r="D71" s="71">
        <v>1</v>
      </c>
      <c r="E71" s="115">
        <f t="shared" si="6"/>
        <v>0</v>
      </c>
      <c r="G71" s="44">
        <f t="shared" si="0"/>
        <v>141086.98542141885</v>
      </c>
      <c r="H71" s="44">
        <f t="shared" si="1"/>
        <v>0</v>
      </c>
      <c r="I71" s="40"/>
      <c r="J71" s="85">
        <f t="shared" si="2"/>
        <v>0</v>
      </c>
      <c r="K71" s="85">
        <f t="shared" si="3"/>
        <v>0</v>
      </c>
      <c r="L71" s="85">
        <f t="shared" si="4"/>
        <v>141086.98542141885</v>
      </c>
      <c r="M71" s="85">
        <f t="shared" si="5"/>
        <v>0</v>
      </c>
      <c r="N71" s="52"/>
    </row>
    <row r="72" spans="2:14" ht="13" x14ac:dyDescent="0.3">
      <c r="B72" s="43">
        <v>22091974.039559901</v>
      </c>
      <c r="C72" s="36">
        <v>72</v>
      </c>
      <c r="D72" s="71">
        <v>1.5085231558304422E-4</v>
      </c>
      <c r="E72" s="115">
        <f t="shared" si="6"/>
        <v>0.99984914768441691</v>
      </c>
      <c r="G72" s="44">
        <f t="shared" ref="G72:G135" si="7">D72*$B72</f>
        <v>3332.6254396681102</v>
      </c>
      <c r="H72" s="44">
        <f t="shared" ref="H72:H135" si="8">E72*$B72</f>
        <v>22088641.414120231</v>
      </c>
      <c r="I72" s="40"/>
      <c r="J72" s="85">
        <f t="shared" ref="J72:J135" si="9">IF(ISERROR(C72),0,IF(C72&gt;=BulkSecLimit,H72,0))</f>
        <v>0</v>
      </c>
      <c r="K72" s="85">
        <f t="shared" ref="K72:K135" si="10">IF(ISERROR(C72),0,IF(AND(C72&gt;=RegionalSecLimit,C72&lt;BulkSecLimit),H72,0))</f>
        <v>22088641.414120231</v>
      </c>
      <c r="L72" s="85">
        <f t="shared" ref="L72:L135" si="11">G72+IF(ISERROR(C72),0,IF(C72&lt;RegionalSecLimit,H72,0))</f>
        <v>3332.6254396681102</v>
      </c>
      <c r="M72" s="85">
        <f t="shared" ref="M72:M135" si="12">B72-SUM(J72:L72)</f>
        <v>0</v>
      </c>
      <c r="N72" s="52"/>
    </row>
    <row r="73" spans="2:14" ht="13" x14ac:dyDescent="0.3">
      <c r="B73" s="43">
        <v>52553.85946362793</v>
      </c>
      <c r="C73" s="36" t="e">
        <v>#N/A</v>
      </c>
      <c r="D73" s="71">
        <v>0</v>
      </c>
      <c r="E73" s="115">
        <f t="shared" ref="E73:E136" si="13">1-D73</f>
        <v>1</v>
      </c>
      <c r="G73" s="44">
        <f t="shared" si="7"/>
        <v>0</v>
      </c>
      <c r="H73" s="44">
        <f t="shared" si="8"/>
        <v>52553.85946362793</v>
      </c>
      <c r="I73" s="40"/>
      <c r="J73" s="85">
        <f t="shared" si="9"/>
        <v>0</v>
      </c>
      <c r="K73" s="85">
        <f t="shared" si="10"/>
        <v>0</v>
      </c>
      <c r="L73" s="85">
        <f t="shared" si="11"/>
        <v>0</v>
      </c>
      <c r="M73" s="85">
        <f t="shared" si="12"/>
        <v>52553.85946362793</v>
      </c>
      <c r="N73" s="52"/>
    </row>
    <row r="74" spans="2:14" ht="13" x14ac:dyDescent="0.3">
      <c r="B74" s="43">
        <v>431031.02428170864</v>
      </c>
      <c r="C74" s="36">
        <v>24.94</v>
      </c>
      <c r="D74" s="71">
        <v>1</v>
      </c>
      <c r="E74" s="115">
        <f t="shared" si="13"/>
        <v>0</v>
      </c>
      <c r="G74" s="44">
        <f t="shared" si="7"/>
        <v>431031.02428170864</v>
      </c>
      <c r="H74" s="44">
        <f t="shared" si="8"/>
        <v>0</v>
      </c>
      <c r="I74" s="40"/>
      <c r="J74" s="85">
        <f t="shared" si="9"/>
        <v>0</v>
      </c>
      <c r="K74" s="85">
        <f t="shared" si="10"/>
        <v>0</v>
      </c>
      <c r="L74" s="85">
        <f t="shared" si="11"/>
        <v>431031.02428170864</v>
      </c>
      <c r="M74" s="85">
        <f t="shared" si="12"/>
        <v>0</v>
      </c>
      <c r="N74" s="52"/>
    </row>
    <row r="75" spans="2:14" ht="13" x14ac:dyDescent="0.3">
      <c r="B75" s="43">
        <v>3024108.9563014377</v>
      </c>
      <c r="C75" s="36">
        <v>25</v>
      </c>
      <c r="D75" s="71">
        <v>1</v>
      </c>
      <c r="E75" s="115">
        <f t="shared" si="13"/>
        <v>0</v>
      </c>
      <c r="G75" s="44">
        <f t="shared" si="7"/>
        <v>3024108.9563014377</v>
      </c>
      <c r="H75" s="44">
        <f t="shared" si="8"/>
        <v>0</v>
      </c>
      <c r="I75" s="40"/>
      <c r="J75" s="85">
        <f t="shared" si="9"/>
        <v>0</v>
      </c>
      <c r="K75" s="85">
        <f t="shared" si="10"/>
        <v>0</v>
      </c>
      <c r="L75" s="85">
        <f t="shared" si="11"/>
        <v>3024108.9563014377</v>
      </c>
      <c r="M75" s="85">
        <f t="shared" si="12"/>
        <v>0</v>
      </c>
      <c r="N75" s="52"/>
    </row>
    <row r="76" spans="2:14" ht="13" x14ac:dyDescent="0.3">
      <c r="B76" s="43">
        <v>10354437.504609972</v>
      </c>
      <c r="C76" s="36">
        <v>25</v>
      </c>
      <c r="D76" s="71">
        <v>1</v>
      </c>
      <c r="E76" s="115">
        <f t="shared" si="13"/>
        <v>0</v>
      </c>
      <c r="G76" s="44">
        <f t="shared" si="7"/>
        <v>10354437.504609972</v>
      </c>
      <c r="H76" s="44">
        <f t="shared" si="8"/>
        <v>0</v>
      </c>
      <c r="I76" s="40"/>
      <c r="J76" s="85">
        <f t="shared" si="9"/>
        <v>0</v>
      </c>
      <c r="K76" s="85">
        <f t="shared" si="10"/>
        <v>0</v>
      </c>
      <c r="L76" s="85">
        <f t="shared" si="11"/>
        <v>10354437.504609972</v>
      </c>
      <c r="M76" s="85">
        <f t="shared" si="12"/>
        <v>0</v>
      </c>
      <c r="N76" s="52"/>
    </row>
    <row r="77" spans="2:14" ht="13" x14ac:dyDescent="0.3">
      <c r="B77" s="43">
        <v>609168.0507526102</v>
      </c>
      <c r="C77" s="36">
        <v>24.94</v>
      </c>
      <c r="D77" s="71">
        <v>1</v>
      </c>
      <c r="E77" s="115">
        <f t="shared" si="13"/>
        <v>0</v>
      </c>
      <c r="G77" s="44">
        <f t="shared" si="7"/>
        <v>609168.0507526102</v>
      </c>
      <c r="H77" s="44">
        <f t="shared" si="8"/>
        <v>0</v>
      </c>
      <c r="I77" s="40"/>
      <c r="J77" s="85">
        <f t="shared" si="9"/>
        <v>0</v>
      </c>
      <c r="K77" s="85">
        <f t="shared" si="10"/>
        <v>0</v>
      </c>
      <c r="L77" s="85">
        <f t="shared" si="11"/>
        <v>609168.0507526102</v>
      </c>
      <c r="M77" s="85">
        <f t="shared" si="12"/>
        <v>0</v>
      </c>
      <c r="N77" s="52"/>
    </row>
    <row r="78" spans="2:14" ht="13" x14ac:dyDescent="0.3">
      <c r="B78" s="43">
        <v>5227789.6034159567</v>
      </c>
      <c r="C78" s="36">
        <v>144</v>
      </c>
      <c r="D78" s="71">
        <v>1</v>
      </c>
      <c r="E78" s="115">
        <f t="shared" si="13"/>
        <v>0</v>
      </c>
      <c r="G78" s="44">
        <f t="shared" si="7"/>
        <v>5227789.6034159567</v>
      </c>
      <c r="H78" s="44">
        <f t="shared" si="8"/>
        <v>0</v>
      </c>
      <c r="I78" s="40"/>
      <c r="J78" s="85">
        <f t="shared" si="9"/>
        <v>0</v>
      </c>
      <c r="K78" s="85">
        <f t="shared" si="10"/>
        <v>0</v>
      </c>
      <c r="L78" s="85">
        <f t="shared" si="11"/>
        <v>5227789.6034159567</v>
      </c>
      <c r="M78" s="85">
        <f t="shared" si="12"/>
        <v>0</v>
      </c>
      <c r="N78" s="52"/>
    </row>
    <row r="79" spans="2:14" ht="13" x14ac:dyDescent="0.3">
      <c r="B79" s="43">
        <v>2776906.17295516</v>
      </c>
      <c r="C79" s="36">
        <v>72</v>
      </c>
      <c r="D79" s="71">
        <v>1</v>
      </c>
      <c r="E79" s="115">
        <f t="shared" si="13"/>
        <v>0</v>
      </c>
      <c r="G79" s="44">
        <f t="shared" si="7"/>
        <v>2776906.17295516</v>
      </c>
      <c r="H79" s="44">
        <f t="shared" si="8"/>
        <v>0</v>
      </c>
      <c r="I79" s="40"/>
      <c r="J79" s="85">
        <f t="shared" si="9"/>
        <v>0</v>
      </c>
      <c r="K79" s="85">
        <f t="shared" si="10"/>
        <v>0</v>
      </c>
      <c r="L79" s="85">
        <f t="shared" si="11"/>
        <v>2776906.17295516</v>
      </c>
      <c r="M79" s="85">
        <f t="shared" si="12"/>
        <v>0</v>
      </c>
      <c r="N79" s="52"/>
    </row>
    <row r="80" spans="2:14" ht="13" x14ac:dyDescent="0.3">
      <c r="B80" s="43">
        <v>9608301.5625667088</v>
      </c>
      <c r="C80" s="36">
        <v>25</v>
      </c>
      <c r="D80" s="71">
        <v>1</v>
      </c>
      <c r="E80" s="115">
        <f t="shared" si="13"/>
        <v>0</v>
      </c>
      <c r="G80" s="44">
        <f t="shared" si="7"/>
        <v>9608301.5625667088</v>
      </c>
      <c r="H80" s="44">
        <f t="shared" si="8"/>
        <v>0</v>
      </c>
      <c r="I80" s="40"/>
      <c r="J80" s="85">
        <f t="shared" si="9"/>
        <v>0</v>
      </c>
      <c r="K80" s="85">
        <f t="shared" si="10"/>
        <v>0</v>
      </c>
      <c r="L80" s="85">
        <f t="shared" si="11"/>
        <v>9608301.5625667088</v>
      </c>
      <c r="M80" s="85">
        <f t="shared" si="12"/>
        <v>0</v>
      </c>
      <c r="N80" s="52"/>
    </row>
    <row r="81" spans="2:14" ht="13" x14ac:dyDescent="0.3">
      <c r="B81" s="43">
        <v>10441472.490569467</v>
      </c>
      <c r="C81" s="36">
        <v>72</v>
      </c>
      <c r="D81" s="71">
        <v>1</v>
      </c>
      <c r="E81" s="115">
        <f t="shared" si="13"/>
        <v>0</v>
      </c>
      <c r="G81" s="44">
        <f t="shared" si="7"/>
        <v>10441472.490569467</v>
      </c>
      <c r="H81" s="44">
        <f t="shared" si="8"/>
        <v>0</v>
      </c>
      <c r="I81" s="40"/>
      <c r="J81" s="85">
        <f t="shared" si="9"/>
        <v>0</v>
      </c>
      <c r="K81" s="85">
        <f t="shared" si="10"/>
        <v>0</v>
      </c>
      <c r="L81" s="85">
        <f t="shared" si="11"/>
        <v>10441472.490569467</v>
      </c>
      <c r="M81" s="85">
        <f t="shared" si="12"/>
        <v>0</v>
      </c>
      <c r="N81" s="52"/>
    </row>
    <row r="82" spans="2:14" ht="13" x14ac:dyDescent="0.3">
      <c r="B82" s="43">
        <v>6111026.3906955365</v>
      </c>
      <c r="C82" s="36">
        <v>25</v>
      </c>
      <c r="D82" s="71">
        <v>1</v>
      </c>
      <c r="E82" s="115">
        <f t="shared" si="13"/>
        <v>0</v>
      </c>
      <c r="G82" s="44">
        <f t="shared" si="7"/>
        <v>6111026.3906955365</v>
      </c>
      <c r="H82" s="44">
        <f t="shared" si="8"/>
        <v>0</v>
      </c>
      <c r="I82" s="40"/>
      <c r="J82" s="85">
        <f t="shared" si="9"/>
        <v>0</v>
      </c>
      <c r="K82" s="85">
        <f t="shared" si="10"/>
        <v>0</v>
      </c>
      <c r="L82" s="85">
        <f t="shared" si="11"/>
        <v>6111026.3906955365</v>
      </c>
      <c r="M82" s="85">
        <f t="shared" si="12"/>
        <v>0</v>
      </c>
      <c r="N82" s="52"/>
    </row>
    <row r="83" spans="2:14" ht="13" x14ac:dyDescent="0.3">
      <c r="B83" s="43">
        <v>1625083.2700996532</v>
      </c>
      <c r="C83" s="36">
        <v>24.96</v>
      </c>
      <c r="D83" s="71">
        <v>1</v>
      </c>
      <c r="E83" s="115">
        <f t="shared" si="13"/>
        <v>0</v>
      </c>
      <c r="G83" s="44">
        <f t="shared" si="7"/>
        <v>1625083.2700996532</v>
      </c>
      <c r="H83" s="44">
        <f t="shared" si="8"/>
        <v>0</v>
      </c>
      <c r="I83" s="40"/>
      <c r="J83" s="85">
        <f t="shared" si="9"/>
        <v>0</v>
      </c>
      <c r="K83" s="85">
        <f t="shared" si="10"/>
        <v>0</v>
      </c>
      <c r="L83" s="85">
        <f t="shared" si="11"/>
        <v>1625083.2700996532</v>
      </c>
      <c r="M83" s="85">
        <f t="shared" si="12"/>
        <v>0</v>
      </c>
      <c r="N83" s="52"/>
    </row>
    <row r="84" spans="2:14" ht="13" x14ac:dyDescent="0.3">
      <c r="B84" s="43">
        <v>3012996.4901406877</v>
      </c>
      <c r="C84" s="36">
        <v>25</v>
      </c>
      <c r="D84" s="71">
        <v>1</v>
      </c>
      <c r="E84" s="115">
        <f t="shared" si="13"/>
        <v>0</v>
      </c>
      <c r="G84" s="44">
        <f t="shared" si="7"/>
        <v>3012996.4901406877</v>
      </c>
      <c r="H84" s="44">
        <f t="shared" si="8"/>
        <v>0</v>
      </c>
      <c r="I84" s="40"/>
      <c r="J84" s="85">
        <f t="shared" si="9"/>
        <v>0</v>
      </c>
      <c r="K84" s="85">
        <f t="shared" si="10"/>
        <v>0</v>
      </c>
      <c r="L84" s="85">
        <f t="shared" si="11"/>
        <v>3012996.4901406877</v>
      </c>
      <c r="M84" s="85">
        <f t="shared" si="12"/>
        <v>0</v>
      </c>
      <c r="N84" s="52"/>
    </row>
    <row r="85" spans="2:14" ht="13" x14ac:dyDescent="0.3">
      <c r="B85" s="43">
        <v>674598.10146673722</v>
      </c>
      <c r="C85" s="36">
        <v>25</v>
      </c>
      <c r="D85" s="71">
        <v>1</v>
      </c>
      <c r="E85" s="115">
        <f t="shared" si="13"/>
        <v>0</v>
      </c>
      <c r="G85" s="44">
        <f t="shared" si="7"/>
        <v>674598.10146673722</v>
      </c>
      <c r="H85" s="44">
        <f t="shared" si="8"/>
        <v>0</v>
      </c>
      <c r="I85" s="40"/>
      <c r="J85" s="85">
        <f t="shared" si="9"/>
        <v>0</v>
      </c>
      <c r="K85" s="85">
        <f t="shared" si="10"/>
        <v>0</v>
      </c>
      <c r="L85" s="85">
        <f t="shared" si="11"/>
        <v>674598.10146673722</v>
      </c>
      <c r="M85" s="85">
        <f t="shared" si="12"/>
        <v>0</v>
      </c>
      <c r="N85" s="52"/>
    </row>
    <row r="86" spans="2:14" ht="13" x14ac:dyDescent="0.3">
      <c r="B86" s="43">
        <v>9585833.493384473</v>
      </c>
      <c r="C86" s="36">
        <v>25</v>
      </c>
      <c r="D86" s="71">
        <v>1</v>
      </c>
      <c r="E86" s="115">
        <f t="shared" si="13"/>
        <v>0</v>
      </c>
      <c r="G86" s="44">
        <f t="shared" si="7"/>
        <v>9585833.493384473</v>
      </c>
      <c r="H86" s="44">
        <f t="shared" si="8"/>
        <v>0</v>
      </c>
      <c r="I86" s="40"/>
      <c r="J86" s="85">
        <f t="shared" si="9"/>
        <v>0</v>
      </c>
      <c r="K86" s="85">
        <f t="shared" si="10"/>
        <v>0</v>
      </c>
      <c r="L86" s="85">
        <f t="shared" si="11"/>
        <v>9585833.493384473</v>
      </c>
      <c r="M86" s="85">
        <f t="shared" si="12"/>
        <v>0</v>
      </c>
      <c r="N86" s="52"/>
    </row>
    <row r="87" spans="2:14" ht="13" x14ac:dyDescent="0.3">
      <c r="B87" s="43">
        <v>762241.22546049755</v>
      </c>
      <c r="C87" s="36">
        <v>72</v>
      </c>
      <c r="D87" s="71">
        <v>0</v>
      </c>
      <c r="E87" s="115">
        <f t="shared" si="13"/>
        <v>1</v>
      </c>
      <c r="G87" s="44">
        <f t="shared" si="7"/>
        <v>0</v>
      </c>
      <c r="H87" s="44">
        <f t="shared" si="8"/>
        <v>762241.22546049755</v>
      </c>
      <c r="I87" s="40"/>
      <c r="J87" s="85">
        <f t="shared" si="9"/>
        <v>0</v>
      </c>
      <c r="K87" s="85">
        <f t="shared" si="10"/>
        <v>762241.22546049755</v>
      </c>
      <c r="L87" s="85">
        <f t="shared" si="11"/>
        <v>0</v>
      </c>
      <c r="M87" s="85">
        <f t="shared" si="12"/>
        <v>0</v>
      </c>
      <c r="N87" s="52"/>
    </row>
    <row r="88" spans="2:14" ht="13" x14ac:dyDescent="0.3">
      <c r="B88" s="43">
        <v>1479365.3729107298</v>
      </c>
      <c r="C88" s="36">
        <v>24.94</v>
      </c>
      <c r="D88" s="71">
        <v>1</v>
      </c>
      <c r="E88" s="115">
        <f t="shared" si="13"/>
        <v>0</v>
      </c>
      <c r="G88" s="44">
        <f t="shared" si="7"/>
        <v>1479365.3729107298</v>
      </c>
      <c r="H88" s="44">
        <f t="shared" si="8"/>
        <v>0</v>
      </c>
      <c r="I88" s="40"/>
      <c r="J88" s="85">
        <f t="shared" si="9"/>
        <v>0</v>
      </c>
      <c r="K88" s="85">
        <f t="shared" si="10"/>
        <v>0</v>
      </c>
      <c r="L88" s="85">
        <f t="shared" si="11"/>
        <v>1479365.3729107298</v>
      </c>
      <c r="M88" s="85">
        <f t="shared" si="12"/>
        <v>0</v>
      </c>
      <c r="N88" s="52"/>
    </row>
    <row r="89" spans="2:14" ht="13" x14ac:dyDescent="0.3">
      <c r="B89" s="43">
        <v>4903914.8688593544</v>
      </c>
      <c r="C89" s="36">
        <v>25</v>
      </c>
      <c r="D89" s="71">
        <v>1</v>
      </c>
      <c r="E89" s="115">
        <f t="shared" si="13"/>
        <v>0</v>
      </c>
      <c r="G89" s="44">
        <f t="shared" si="7"/>
        <v>4903914.8688593544</v>
      </c>
      <c r="H89" s="44">
        <f t="shared" si="8"/>
        <v>0</v>
      </c>
      <c r="I89" s="40"/>
      <c r="J89" s="85">
        <f t="shared" si="9"/>
        <v>0</v>
      </c>
      <c r="K89" s="85">
        <f t="shared" si="10"/>
        <v>0</v>
      </c>
      <c r="L89" s="85">
        <f t="shared" si="11"/>
        <v>4903914.8688593544</v>
      </c>
      <c r="M89" s="85">
        <f t="shared" si="12"/>
        <v>0</v>
      </c>
      <c r="N89" s="52"/>
    </row>
    <row r="90" spans="2:14" ht="13" x14ac:dyDescent="0.3">
      <c r="B90" s="43">
        <v>2290124.3473385694</v>
      </c>
      <c r="C90" s="36">
        <v>24.94</v>
      </c>
      <c r="D90" s="71">
        <v>1</v>
      </c>
      <c r="E90" s="115">
        <f t="shared" si="13"/>
        <v>0</v>
      </c>
      <c r="G90" s="44">
        <f t="shared" si="7"/>
        <v>2290124.3473385694</v>
      </c>
      <c r="H90" s="44">
        <f t="shared" si="8"/>
        <v>0</v>
      </c>
      <c r="I90" s="40"/>
      <c r="J90" s="85">
        <f t="shared" si="9"/>
        <v>0</v>
      </c>
      <c r="K90" s="85">
        <f t="shared" si="10"/>
        <v>0</v>
      </c>
      <c r="L90" s="85">
        <f t="shared" si="11"/>
        <v>2290124.3473385694</v>
      </c>
      <c r="M90" s="85">
        <f t="shared" si="12"/>
        <v>0</v>
      </c>
      <c r="N90" s="52"/>
    </row>
    <row r="91" spans="2:14" ht="13" x14ac:dyDescent="0.3">
      <c r="B91" s="43">
        <v>1841267.8572240216</v>
      </c>
      <c r="C91" s="36">
        <v>25</v>
      </c>
      <c r="D91" s="71">
        <v>1</v>
      </c>
      <c r="E91" s="115">
        <f t="shared" si="13"/>
        <v>0</v>
      </c>
      <c r="G91" s="44">
        <f t="shared" si="7"/>
        <v>1841267.8572240216</v>
      </c>
      <c r="H91" s="44">
        <f t="shared" si="8"/>
        <v>0</v>
      </c>
      <c r="I91" s="40"/>
      <c r="J91" s="85">
        <f t="shared" si="9"/>
        <v>0</v>
      </c>
      <c r="K91" s="85">
        <f t="shared" si="10"/>
        <v>0</v>
      </c>
      <c r="L91" s="85">
        <f t="shared" si="11"/>
        <v>1841267.8572240216</v>
      </c>
      <c r="M91" s="85">
        <f t="shared" si="12"/>
        <v>0</v>
      </c>
      <c r="N91" s="52"/>
    </row>
    <row r="92" spans="2:14" ht="13" x14ac:dyDescent="0.3">
      <c r="B92" s="43">
        <v>4542835.8082836624</v>
      </c>
      <c r="C92" s="36">
        <v>144</v>
      </c>
      <c r="D92" s="71">
        <v>0</v>
      </c>
      <c r="E92" s="115">
        <f t="shared" si="13"/>
        <v>1</v>
      </c>
      <c r="G92" s="44">
        <f t="shared" si="7"/>
        <v>0</v>
      </c>
      <c r="H92" s="44">
        <f t="shared" si="8"/>
        <v>4542835.8082836624</v>
      </c>
      <c r="I92" s="40"/>
      <c r="J92" s="85">
        <f t="shared" si="9"/>
        <v>0</v>
      </c>
      <c r="K92" s="85">
        <f t="shared" si="10"/>
        <v>4542835.8082836624</v>
      </c>
      <c r="L92" s="85">
        <f t="shared" si="11"/>
        <v>0</v>
      </c>
      <c r="M92" s="85">
        <f t="shared" si="12"/>
        <v>0</v>
      </c>
      <c r="N92" s="52"/>
    </row>
    <row r="93" spans="2:14" ht="13" x14ac:dyDescent="0.3">
      <c r="B93" s="43">
        <v>7256117.4030436175</v>
      </c>
      <c r="C93" s="36" t="e">
        <v>#N/A</v>
      </c>
      <c r="D93" s="71">
        <v>0</v>
      </c>
      <c r="E93" s="115">
        <f t="shared" si="13"/>
        <v>1</v>
      </c>
      <c r="G93" s="44">
        <f t="shared" si="7"/>
        <v>0</v>
      </c>
      <c r="H93" s="44">
        <f t="shared" si="8"/>
        <v>7256117.4030436175</v>
      </c>
      <c r="I93" s="40"/>
      <c r="J93" s="85">
        <f t="shared" si="9"/>
        <v>0</v>
      </c>
      <c r="K93" s="85">
        <f t="shared" si="10"/>
        <v>0</v>
      </c>
      <c r="L93" s="85">
        <f t="shared" si="11"/>
        <v>0</v>
      </c>
      <c r="M93" s="85">
        <f t="shared" si="12"/>
        <v>7256117.4030436175</v>
      </c>
      <c r="N93" s="52"/>
    </row>
    <row r="94" spans="2:14" ht="13" x14ac:dyDescent="0.3">
      <c r="B94" s="43">
        <v>1461103.7355818455</v>
      </c>
      <c r="C94" s="36" t="e">
        <v>#N/A</v>
      </c>
      <c r="D94" s="71">
        <v>0</v>
      </c>
      <c r="E94" s="115">
        <f t="shared" si="13"/>
        <v>1</v>
      </c>
      <c r="G94" s="44">
        <f t="shared" si="7"/>
        <v>0</v>
      </c>
      <c r="H94" s="44">
        <f t="shared" si="8"/>
        <v>1461103.7355818455</v>
      </c>
      <c r="I94" s="40"/>
      <c r="J94" s="85">
        <f t="shared" si="9"/>
        <v>0</v>
      </c>
      <c r="K94" s="85">
        <f t="shared" si="10"/>
        <v>0</v>
      </c>
      <c r="L94" s="85">
        <f t="shared" si="11"/>
        <v>0</v>
      </c>
      <c r="M94" s="85">
        <f t="shared" si="12"/>
        <v>1461103.7355818455</v>
      </c>
      <c r="N94" s="52"/>
    </row>
    <row r="95" spans="2:14" ht="13" x14ac:dyDescent="0.3">
      <c r="B95" s="43">
        <v>2687739.1451311507</v>
      </c>
      <c r="C95" s="36">
        <v>25</v>
      </c>
      <c r="D95" s="71">
        <v>1</v>
      </c>
      <c r="E95" s="115">
        <f t="shared" si="13"/>
        <v>0</v>
      </c>
      <c r="G95" s="44">
        <f t="shared" si="7"/>
        <v>2687739.1451311507</v>
      </c>
      <c r="H95" s="44">
        <f t="shared" si="8"/>
        <v>0</v>
      </c>
      <c r="I95" s="40"/>
      <c r="J95" s="85">
        <f t="shared" si="9"/>
        <v>0</v>
      </c>
      <c r="K95" s="85">
        <f t="shared" si="10"/>
        <v>0</v>
      </c>
      <c r="L95" s="85">
        <f t="shared" si="11"/>
        <v>2687739.1451311507</v>
      </c>
      <c r="M95" s="85">
        <f t="shared" si="12"/>
        <v>0</v>
      </c>
      <c r="N95" s="52"/>
    </row>
    <row r="96" spans="2:14" ht="13" x14ac:dyDescent="0.3">
      <c r="B96" s="43">
        <v>740411.6579108272</v>
      </c>
      <c r="C96" s="36">
        <v>25</v>
      </c>
      <c r="D96" s="71">
        <v>1</v>
      </c>
      <c r="E96" s="115">
        <f t="shared" si="13"/>
        <v>0</v>
      </c>
      <c r="G96" s="44">
        <f t="shared" si="7"/>
        <v>740411.6579108272</v>
      </c>
      <c r="H96" s="44">
        <f t="shared" si="8"/>
        <v>0</v>
      </c>
      <c r="I96" s="40"/>
      <c r="J96" s="85">
        <f t="shared" si="9"/>
        <v>0</v>
      </c>
      <c r="K96" s="85">
        <f t="shared" si="10"/>
        <v>0</v>
      </c>
      <c r="L96" s="85">
        <f t="shared" si="11"/>
        <v>740411.6579108272</v>
      </c>
      <c r="M96" s="85">
        <f t="shared" si="12"/>
        <v>0</v>
      </c>
      <c r="N96" s="52"/>
    </row>
    <row r="97" spans="2:14" ht="13" x14ac:dyDescent="0.3">
      <c r="B97" s="43">
        <v>1753775.188128351</v>
      </c>
      <c r="C97" s="36">
        <v>25</v>
      </c>
      <c r="D97" s="71">
        <v>1</v>
      </c>
      <c r="E97" s="115">
        <f t="shared" si="13"/>
        <v>0</v>
      </c>
      <c r="G97" s="44">
        <f t="shared" si="7"/>
        <v>1753775.188128351</v>
      </c>
      <c r="H97" s="44">
        <f t="shared" si="8"/>
        <v>0</v>
      </c>
      <c r="I97" s="40"/>
      <c r="J97" s="85">
        <f t="shared" si="9"/>
        <v>0</v>
      </c>
      <c r="K97" s="85">
        <f t="shared" si="10"/>
        <v>0</v>
      </c>
      <c r="L97" s="85">
        <f t="shared" si="11"/>
        <v>1753775.188128351</v>
      </c>
      <c r="M97" s="85">
        <f t="shared" si="12"/>
        <v>0</v>
      </c>
      <c r="N97" s="52"/>
    </row>
    <row r="98" spans="2:14" ht="13" x14ac:dyDescent="0.3">
      <c r="B98" s="43">
        <v>12029181.412502626</v>
      </c>
      <c r="C98" s="36">
        <v>25</v>
      </c>
      <c r="D98" s="71">
        <v>1</v>
      </c>
      <c r="E98" s="115">
        <f t="shared" si="13"/>
        <v>0</v>
      </c>
      <c r="G98" s="44">
        <f t="shared" si="7"/>
        <v>12029181.412502626</v>
      </c>
      <c r="H98" s="44">
        <f t="shared" si="8"/>
        <v>0</v>
      </c>
      <c r="I98" s="40"/>
      <c r="J98" s="85">
        <f t="shared" si="9"/>
        <v>0</v>
      </c>
      <c r="K98" s="85">
        <f t="shared" si="10"/>
        <v>0</v>
      </c>
      <c r="L98" s="85">
        <f t="shared" si="11"/>
        <v>12029181.412502626</v>
      </c>
      <c r="M98" s="85">
        <f t="shared" si="12"/>
        <v>0</v>
      </c>
      <c r="N98" s="52"/>
    </row>
    <row r="99" spans="2:14" ht="13" x14ac:dyDescent="0.3">
      <c r="B99" s="43">
        <v>17012791.140608624</v>
      </c>
      <c r="C99" s="36">
        <v>25</v>
      </c>
      <c r="D99" s="71">
        <v>1</v>
      </c>
      <c r="E99" s="115">
        <f t="shared" si="13"/>
        <v>0</v>
      </c>
      <c r="G99" s="44">
        <f t="shared" si="7"/>
        <v>17012791.140608624</v>
      </c>
      <c r="H99" s="44">
        <f t="shared" si="8"/>
        <v>0</v>
      </c>
      <c r="I99" s="40"/>
      <c r="J99" s="85">
        <f t="shared" si="9"/>
        <v>0</v>
      </c>
      <c r="K99" s="85">
        <f t="shared" si="10"/>
        <v>0</v>
      </c>
      <c r="L99" s="85">
        <f t="shared" si="11"/>
        <v>17012791.140608624</v>
      </c>
      <c r="M99" s="85">
        <f t="shared" si="12"/>
        <v>0</v>
      </c>
      <c r="N99" s="52"/>
    </row>
    <row r="100" spans="2:14" ht="13" x14ac:dyDescent="0.3">
      <c r="B100" s="43">
        <v>4765417.4488679636</v>
      </c>
      <c r="C100" s="36">
        <v>24.94</v>
      </c>
      <c r="D100" s="71">
        <v>1</v>
      </c>
      <c r="E100" s="115">
        <f t="shared" si="13"/>
        <v>0</v>
      </c>
      <c r="G100" s="44">
        <f t="shared" si="7"/>
        <v>4765417.4488679636</v>
      </c>
      <c r="H100" s="44">
        <f t="shared" si="8"/>
        <v>0</v>
      </c>
      <c r="I100" s="40"/>
      <c r="J100" s="85">
        <f t="shared" si="9"/>
        <v>0</v>
      </c>
      <c r="K100" s="85">
        <f t="shared" si="10"/>
        <v>0</v>
      </c>
      <c r="L100" s="85">
        <f t="shared" si="11"/>
        <v>4765417.4488679636</v>
      </c>
      <c r="M100" s="85">
        <f t="shared" si="12"/>
        <v>0</v>
      </c>
      <c r="N100" s="52"/>
    </row>
    <row r="101" spans="2:14" ht="13" x14ac:dyDescent="0.3">
      <c r="B101" s="43">
        <v>12148028.458113071</v>
      </c>
      <c r="C101" s="36">
        <v>144</v>
      </c>
      <c r="D101" s="71">
        <v>0</v>
      </c>
      <c r="E101" s="115">
        <f t="shared" si="13"/>
        <v>1</v>
      </c>
      <c r="G101" s="44">
        <f t="shared" si="7"/>
        <v>0</v>
      </c>
      <c r="H101" s="44">
        <f t="shared" si="8"/>
        <v>12148028.458113071</v>
      </c>
      <c r="I101" s="40"/>
      <c r="J101" s="85">
        <f t="shared" si="9"/>
        <v>0</v>
      </c>
      <c r="K101" s="85">
        <f t="shared" si="10"/>
        <v>12148028.458113071</v>
      </c>
      <c r="L101" s="85">
        <f t="shared" si="11"/>
        <v>0</v>
      </c>
      <c r="M101" s="85">
        <f t="shared" si="12"/>
        <v>0</v>
      </c>
      <c r="N101" s="52"/>
    </row>
    <row r="102" spans="2:14" ht="13" x14ac:dyDescent="0.3">
      <c r="B102" s="43">
        <v>3690341.3041984225</v>
      </c>
      <c r="C102" s="36">
        <v>25</v>
      </c>
      <c r="D102" s="71">
        <v>0.35704514363885093</v>
      </c>
      <c r="E102" s="115">
        <f t="shared" si="13"/>
        <v>0.64295485636114913</v>
      </c>
      <c r="G102" s="44">
        <f t="shared" si="7"/>
        <v>1317618.4410339103</v>
      </c>
      <c r="H102" s="44">
        <f t="shared" si="8"/>
        <v>2372722.8631645124</v>
      </c>
      <c r="I102" s="40"/>
      <c r="J102" s="85">
        <f t="shared" si="9"/>
        <v>0</v>
      </c>
      <c r="K102" s="85">
        <f t="shared" si="10"/>
        <v>0</v>
      </c>
      <c r="L102" s="85">
        <f t="shared" si="11"/>
        <v>3690341.3041984225</v>
      </c>
      <c r="M102" s="85">
        <f t="shared" si="12"/>
        <v>0</v>
      </c>
      <c r="N102" s="52"/>
    </row>
    <row r="103" spans="2:14" ht="13" x14ac:dyDescent="0.3">
      <c r="B103" s="43">
        <v>10876955.859850625</v>
      </c>
      <c r="C103" s="36">
        <v>72</v>
      </c>
      <c r="D103" s="71">
        <v>1</v>
      </c>
      <c r="E103" s="115">
        <f t="shared" si="13"/>
        <v>0</v>
      </c>
      <c r="G103" s="44">
        <f t="shared" si="7"/>
        <v>10876955.859850625</v>
      </c>
      <c r="H103" s="44">
        <f t="shared" si="8"/>
        <v>0</v>
      </c>
      <c r="I103" s="40"/>
      <c r="J103" s="85">
        <f t="shared" si="9"/>
        <v>0</v>
      </c>
      <c r="K103" s="85">
        <f t="shared" si="10"/>
        <v>0</v>
      </c>
      <c r="L103" s="85">
        <f t="shared" si="11"/>
        <v>10876955.859850625</v>
      </c>
      <c r="M103" s="85">
        <f t="shared" si="12"/>
        <v>0</v>
      </c>
      <c r="N103" s="52"/>
    </row>
    <row r="104" spans="2:14" ht="13" x14ac:dyDescent="0.3">
      <c r="B104" s="43">
        <v>3443888.0493946169</v>
      </c>
      <c r="C104" s="36">
        <v>25</v>
      </c>
      <c r="D104" s="71">
        <v>1</v>
      </c>
      <c r="E104" s="115">
        <f t="shared" si="13"/>
        <v>0</v>
      </c>
      <c r="G104" s="44">
        <f t="shared" si="7"/>
        <v>3443888.0493946169</v>
      </c>
      <c r="H104" s="44">
        <f t="shared" si="8"/>
        <v>0</v>
      </c>
      <c r="I104" s="40"/>
      <c r="J104" s="85">
        <f t="shared" si="9"/>
        <v>0</v>
      </c>
      <c r="K104" s="85">
        <f t="shared" si="10"/>
        <v>0</v>
      </c>
      <c r="L104" s="85">
        <f t="shared" si="11"/>
        <v>3443888.0493946169</v>
      </c>
      <c r="M104" s="85">
        <f t="shared" si="12"/>
        <v>0</v>
      </c>
      <c r="N104" s="52"/>
    </row>
    <row r="105" spans="2:14" ht="13" x14ac:dyDescent="0.3">
      <c r="B105" s="43">
        <v>1228377.5547640924</v>
      </c>
      <c r="C105" s="36">
        <v>25</v>
      </c>
      <c r="D105" s="71">
        <v>1</v>
      </c>
      <c r="E105" s="115">
        <f t="shared" si="13"/>
        <v>0</v>
      </c>
      <c r="G105" s="44">
        <f t="shared" si="7"/>
        <v>1228377.5547640924</v>
      </c>
      <c r="H105" s="44">
        <f t="shared" si="8"/>
        <v>0</v>
      </c>
      <c r="I105" s="40"/>
      <c r="J105" s="85">
        <f t="shared" si="9"/>
        <v>0</v>
      </c>
      <c r="K105" s="85">
        <f t="shared" si="10"/>
        <v>0</v>
      </c>
      <c r="L105" s="85">
        <f t="shared" si="11"/>
        <v>1228377.5547640924</v>
      </c>
      <c r="M105" s="85">
        <f t="shared" si="12"/>
        <v>0</v>
      </c>
      <c r="N105" s="52"/>
    </row>
    <row r="106" spans="2:14" ht="13" x14ac:dyDescent="0.3">
      <c r="B106" s="43">
        <v>1124271.4087142693</v>
      </c>
      <c r="C106" s="36">
        <v>25</v>
      </c>
      <c r="D106" s="71">
        <v>1</v>
      </c>
      <c r="E106" s="115">
        <f t="shared" si="13"/>
        <v>0</v>
      </c>
      <c r="G106" s="44">
        <f t="shared" si="7"/>
        <v>1124271.4087142693</v>
      </c>
      <c r="H106" s="44">
        <f t="shared" si="8"/>
        <v>0</v>
      </c>
      <c r="I106" s="40"/>
      <c r="J106" s="85">
        <f t="shared" si="9"/>
        <v>0</v>
      </c>
      <c r="K106" s="85">
        <f t="shared" si="10"/>
        <v>0</v>
      </c>
      <c r="L106" s="85">
        <f t="shared" si="11"/>
        <v>1124271.4087142693</v>
      </c>
      <c r="M106" s="85">
        <f t="shared" si="12"/>
        <v>0</v>
      </c>
      <c r="N106" s="52"/>
    </row>
    <row r="107" spans="2:14" ht="13" x14ac:dyDescent="0.3">
      <c r="B107" s="43">
        <v>7699065.1454186477</v>
      </c>
      <c r="C107" s="36">
        <v>25</v>
      </c>
      <c r="D107" s="71">
        <v>1</v>
      </c>
      <c r="E107" s="115">
        <f t="shared" si="13"/>
        <v>0</v>
      </c>
      <c r="G107" s="44">
        <f t="shared" si="7"/>
        <v>7699065.1454186477</v>
      </c>
      <c r="H107" s="44">
        <f t="shared" si="8"/>
        <v>0</v>
      </c>
      <c r="I107" s="40"/>
      <c r="J107" s="85">
        <f t="shared" si="9"/>
        <v>0</v>
      </c>
      <c r="K107" s="85">
        <f t="shared" si="10"/>
        <v>0</v>
      </c>
      <c r="L107" s="85">
        <f t="shared" si="11"/>
        <v>7699065.1454186477</v>
      </c>
      <c r="M107" s="85">
        <f t="shared" si="12"/>
        <v>0</v>
      </c>
      <c r="N107" s="52"/>
    </row>
    <row r="108" spans="2:14" ht="13" x14ac:dyDescent="0.3">
      <c r="B108" s="43">
        <v>3576229.626209225</v>
      </c>
      <c r="C108" s="36">
        <v>25</v>
      </c>
      <c r="D108" s="71">
        <v>1</v>
      </c>
      <c r="E108" s="115">
        <f t="shared" si="13"/>
        <v>0</v>
      </c>
      <c r="G108" s="44">
        <f t="shared" si="7"/>
        <v>3576229.626209225</v>
      </c>
      <c r="H108" s="44">
        <f t="shared" si="8"/>
        <v>0</v>
      </c>
      <c r="I108" s="40"/>
      <c r="J108" s="85">
        <f t="shared" si="9"/>
        <v>0</v>
      </c>
      <c r="K108" s="85">
        <f t="shared" si="10"/>
        <v>0</v>
      </c>
      <c r="L108" s="85">
        <f t="shared" si="11"/>
        <v>3576229.626209225</v>
      </c>
      <c r="M108" s="85">
        <f t="shared" si="12"/>
        <v>0</v>
      </c>
      <c r="N108" s="52"/>
    </row>
    <row r="109" spans="2:14" ht="13" x14ac:dyDescent="0.3">
      <c r="B109" s="43">
        <v>1508317.4509466626</v>
      </c>
      <c r="C109" s="36">
        <v>25</v>
      </c>
      <c r="D109" s="71">
        <v>1</v>
      </c>
      <c r="E109" s="115">
        <f t="shared" si="13"/>
        <v>0</v>
      </c>
      <c r="G109" s="44">
        <f t="shared" si="7"/>
        <v>1508317.4509466626</v>
      </c>
      <c r="H109" s="44">
        <f t="shared" si="8"/>
        <v>0</v>
      </c>
      <c r="I109" s="40"/>
      <c r="J109" s="85">
        <f t="shared" si="9"/>
        <v>0</v>
      </c>
      <c r="K109" s="85">
        <f t="shared" si="10"/>
        <v>0</v>
      </c>
      <c r="L109" s="85">
        <f t="shared" si="11"/>
        <v>1508317.4509466626</v>
      </c>
      <c r="M109" s="85">
        <f t="shared" si="12"/>
        <v>0</v>
      </c>
      <c r="N109" s="52"/>
    </row>
    <row r="110" spans="2:14" ht="13" x14ac:dyDescent="0.3">
      <c r="B110" s="43">
        <v>4713767.2897877647</v>
      </c>
      <c r="C110" s="36">
        <v>72</v>
      </c>
      <c r="D110" s="71">
        <v>1</v>
      </c>
      <c r="E110" s="115">
        <f t="shared" si="13"/>
        <v>0</v>
      </c>
      <c r="G110" s="44">
        <f t="shared" si="7"/>
        <v>4713767.2897877647</v>
      </c>
      <c r="H110" s="44">
        <f t="shared" si="8"/>
        <v>0</v>
      </c>
      <c r="I110" s="40"/>
      <c r="J110" s="85">
        <f t="shared" si="9"/>
        <v>0</v>
      </c>
      <c r="K110" s="85">
        <f t="shared" si="10"/>
        <v>0</v>
      </c>
      <c r="L110" s="85">
        <f t="shared" si="11"/>
        <v>4713767.2897877647</v>
      </c>
      <c r="M110" s="85">
        <f t="shared" si="12"/>
        <v>0</v>
      </c>
      <c r="N110" s="52"/>
    </row>
    <row r="111" spans="2:14" ht="13" x14ac:dyDescent="0.3">
      <c r="B111" s="43">
        <v>18365480.469993513</v>
      </c>
      <c r="C111" s="36">
        <v>25</v>
      </c>
      <c r="D111" s="71">
        <v>1</v>
      </c>
      <c r="E111" s="115">
        <f t="shared" si="13"/>
        <v>0</v>
      </c>
      <c r="G111" s="44">
        <f t="shared" si="7"/>
        <v>18365480.469993513</v>
      </c>
      <c r="H111" s="44">
        <f t="shared" si="8"/>
        <v>0</v>
      </c>
      <c r="I111" s="40"/>
      <c r="J111" s="85">
        <f t="shared" si="9"/>
        <v>0</v>
      </c>
      <c r="K111" s="85">
        <f t="shared" si="10"/>
        <v>0</v>
      </c>
      <c r="L111" s="85">
        <f t="shared" si="11"/>
        <v>18365480.469993513</v>
      </c>
      <c r="M111" s="85">
        <f t="shared" si="12"/>
        <v>0</v>
      </c>
      <c r="N111" s="52"/>
    </row>
    <row r="112" spans="2:14" ht="13" x14ac:dyDescent="0.3">
      <c r="B112" s="43">
        <v>6970705.9559405502</v>
      </c>
      <c r="C112" s="36">
        <v>72</v>
      </c>
      <c r="D112" s="71">
        <v>1</v>
      </c>
      <c r="E112" s="115">
        <f t="shared" si="13"/>
        <v>0</v>
      </c>
      <c r="G112" s="44">
        <f t="shared" si="7"/>
        <v>6970705.9559405502</v>
      </c>
      <c r="H112" s="44">
        <f t="shared" si="8"/>
        <v>0</v>
      </c>
      <c r="I112" s="40"/>
      <c r="J112" s="85">
        <f t="shared" si="9"/>
        <v>0</v>
      </c>
      <c r="K112" s="85">
        <f t="shared" si="10"/>
        <v>0</v>
      </c>
      <c r="L112" s="85">
        <f t="shared" si="11"/>
        <v>6970705.9559405502</v>
      </c>
      <c r="M112" s="85">
        <f t="shared" si="12"/>
        <v>0</v>
      </c>
      <c r="N112" s="52"/>
    </row>
    <row r="113" spans="2:14" ht="13" x14ac:dyDescent="0.3">
      <c r="B113" s="43">
        <v>1498872.9856739785</v>
      </c>
      <c r="C113" s="36">
        <v>25</v>
      </c>
      <c r="D113" s="71">
        <v>0</v>
      </c>
      <c r="E113" s="115">
        <f t="shared" si="13"/>
        <v>1</v>
      </c>
      <c r="G113" s="44">
        <f t="shared" si="7"/>
        <v>0</v>
      </c>
      <c r="H113" s="44">
        <f t="shared" si="8"/>
        <v>1498872.9856739785</v>
      </c>
      <c r="I113" s="40"/>
      <c r="J113" s="85">
        <f t="shared" si="9"/>
        <v>0</v>
      </c>
      <c r="K113" s="85">
        <f t="shared" si="10"/>
        <v>0</v>
      </c>
      <c r="L113" s="85">
        <f t="shared" si="11"/>
        <v>1498872.9856739785</v>
      </c>
      <c r="M113" s="85">
        <f t="shared" si="12"/>
        <v>0</v>
      </c>
      <c r="N113" s="52"/>
    </row>
    <row r="114" spans="2:14" ht="13" x14ac:dyDescent="0.3">
      <c r="B114" s="43">
        <v>1277371.1913701496</v>
      </c>
      <c r="C114" s="36">
        <v>25</v>
      </c>
      <c r="D114" s="71">
        <v>6.3829787234042548E-2</v>
      </c>
      <c r="E114" s="115">
        <f t="shared" si="13"/>
        <v>0.93617021276595747</v>
      </c>
      <c r="G114" s="44">
        <f t="shared" si="7"/>
        <v>81534.331364052094</v>
      </c>
      <c r="H114" s="44">
        <f t="shared" si="8"/>
        <v>1195836.8600060975</v>
      </c>
      <c r="I114" s="40"/>
      <c r="J114" s="85">
        <f t="shared" si="9"/>
        <v>0</v>
      </c>
      <c r="K114" s="85">
        <f t="shared" si="10"/>
        <v>0</v>
      </c>
      <c r="L114" s="85">
        <f t="shared" si="11"/>
        <v>1277371.1913701496</v>
      </c>
      <c r="M114" s="85">
        <f t="shared" si="12"/>
        <v>0</v>
      </c>
      <c r="N114" s="52"/>
    </row>
    <row r="115" spans="2:14" ht="13" x14ac:dyDescent="0.3">
      <c r="B115" s="43">
        <v>836429.81602103962</v>
      </c>
      <c r="C115" s="36">
        <v>240</v>
      </c>
      <c r="D115" s="71">
        <v>0</v>
      </c>
      <c r="E115" s="115">
        <f t="shared" si="13"/>
        <v>1</v>
      </c>
      <c r="G115" s="44">
        <f t="shared" si="7"/>
        <v>0</v>
      </c>
      <c r="H115" s="44">
        <f t="shared" si="8"/>
        <v>836429.81602103962</v>
      </c>
      <c r="I115" s="40"/>
      <c r="J115" s="85">
        <f t="shared" si="9"/>
        <v>836429.81602103962</v>
      </c>
      <c r="K115" s="85">
        <f t="shared" si="10"/>
        <v>0</v>
      </c>
      <c r="L115" s="85">
        <f t="shared" si="11"/>
        <v>0</v>
      </c>
      <c r="M115" s="85">
        <f t="shared" si="12"/>
        <v>0</v>
      </c>
      <c r="N115" s="52"/>
    </row>
    <row r="116" spans="2:14" ht="13" x14ac:dyDescent="0.3">
      <c r="B116" s="43">
        <v>2614052.8862027545</v>
      </c>
      <c r="C116" s="36" t="e">
        <v>#N/A</v>
      </c>
      <c r="D116" s="71">
        <v>0</v>
      </c>
      <c r="E116" s="115">
        <f t="shared" si="13"/>
        <v>1</v>
      </c>
      <c r="G116" s="44">
        <f t="shared" si="7"/>
        <v>0</v>
      </c>
      <c r="H116" s="44">
        <f t="shared" si="8"/>
        <v>2614052.8862027545</v>
      </c>
      <c r="I116" s="40"/>
      <c r="J116" s="85">
        <f t="shared" si="9"/>
        <v>0</v>
      </c>
      <c r="K116" s="85">
        <f t="shared" si="10"/>
        <v>0</v>
      </c>
      <c r="L116" s="85">
        <f t="shared" si="11"/>
        <v>0</v>
      </c>
      <c r="M116" s="85">
        <f t="shared" si="12"/>
        <v>2614052.8862027545</v>
      </c>
      <c r="N116" s="52"/>
    </row>
    <row r="117" spans="2:14" ht="13" x14ac:dyDescent="0.3">
      <c r="B117" s="43">
        <v>2241290.2554574711</v>
      </c>
      <c r="C117" s="36">
        <v>13.8</v>
      </c>
      <c r="D117" s="71">
        <v>0</v>
      </c>
      <c r="E117" s="115">
        <f t="shared" si="13"/>
        <v>1</v>
      </c>
      <c r="G117" s="44">
        <f t="shared" si="7"/>
        <v>0</v>
      </c>
      <c r="H117" s="44">
        <f t="shared" si="8"/>
        <v>2241290.2554574711</v>
      </c>
      <c r="I117" s="40"/>
      <c r="J117" s="85">
        <f t="shared" si="9"/>
        <v>0</v>
      </c>
      <c r="K117" s="85">
        <f t="shared" si="10"/>
        <v>0</v>
      </c>
      <c r="L117" s="85">
        <f t="shared" si="11"/>
        <v>2241290.2554574711</v>
      </c>
      <c r="M117" s="85">
        <f t="shared" si="12"/>
        <v>0</v>
      </c>
      <c r="N117" s="52"/>
    </row>
    <row r="118" spans="2:14" ht="13" x14ac:dyDescent="0.3">
      <c r="B118" s="43">
        <v>6705286.052006226</v>
      </c>
      <c r="C118" s="36">
        <v>144</v>
      </c>
      <c r="D118" s="71">
        <v>1</v>
      </c>
      <c r="E118" s="115">
        <f t="shared" si="13"/>
        <v>0</v>
      </c>
      <c r="G118" s="44">
        <f t="shared" si="7"/>
        <v>6705286.052006226</v>
      </c>
      <c r="H118" s="44">
        <f t="shared" si="8"/>
        <v>0</v>
      </c>
      <c r="I118" s="40"/>
      <c r="J118" s="85">
        <f t="shared" si="9"/>
        <v>0</v>
      </c>
      <c r="K118" s="85">
        <f t="shared" si="10"/>
        <v>0</v>
      </c>
      <c r="L118" s="85">
        <f t="shared" si="11"/>
        <v>6705286.052006226</v>
      </c>
      <c r="M118" s="85">
        <f t="shared" si="12"/>
        <v>0</v>
      </c>
      <c r="N118" s="52"/>
    </row>
    <row r="119" spans="2:14" ht="13" x14ac:dyDescent="0.3">
      <c r="B119" s="43">
        <v>4505884.5994691188</v>
      </c>
      <c r="C119" s="36">
        <v>25</v>
      </c>
      <c r="D119" s="71">
        <v>1</v>
      </c>
      <c r="E119" s="115">
        <f t="shared" si="13"/>
        <v>0</v>
      </c>
      <c r="G119" s="44">
        <f t="shared" si="7"/>
        <v>4505884.5994691188</v>
      </c>
      <c r="H119" s="44">
        <f t="shared" si="8"/>
        <v>0</v>
      </c>
      <c r="I119" s="40"/>
      <c r="J119" s="85">
        <f t="shared" si="9"/>
        <v>0</v>
      </c>
      <c r="K119" s="85">
        <f t="shared" si="10"/>
        <v>0</v>
      </c>
      <c r="L119" s="85">
        <f t="shared" si="11"/>
        <v>4505884.5994691188</v>
      </c>
      <c r="M119" s="85">
        <f t="shared" si="12"/>
        <v>0</v>
      </c>
      <c r="N119" s="52"/>
    </row>
    <row r="120" spans="2:14" ht="13" x14ac:dyDescent="0.3">
      <c r="B120" s="43">
        <v>1053752.001796898</v>
      </c>
      <c r="C120" s="36">
        <v>144</v>
      </c>
      <c r="D120" s="71">
        <v>0</v>
      </c>
      <c r="E120" s="115">
        <f t="shared" si="13"/>
        <v>1</v>
      </c>
      <c r="G120" s="44">
        <f t="shared" si="7"/>
        <v>0</v>
      </c>
      <c r="H120" s="44">
        <f t="shared" si="8"/>
        <v>1053752.001796898</v>
      </c>
      <c r="I120" s="40"/>
      <c r="J120" s="85">
        <f t="shared" si="9"/>
        <v>0</v>
      </c>
      <c r="K120" s="85">
        <f t="shared" si="10"/>
        <v>1053752.001796898</v>
      </c>
      <c r="L120" s="85">
        <f t="shared" si="11"/>
        <v>0</v>
      </c>
      <c r="M120" s="85">
        <f t="shared" si="12"/>
        <v>0</v>
      </c>
      <c r="N120" s="52"/>
    </row>
    <row r="121" spans="2:14" ht="13" x14ac:dyDescent="0.3">
      <c r="B121" s="43">
        <v>2937583.9629996708</v>
      </c>
      <c r="C121" s="36">
        <v>25</v>
      </c>
      <c r="D121" s="71">
        <v>1</v>
      </c>
      <c r="E121" s="115">
        <f t="shared" si="13"/>
        <v>0</v>
      </c>
      <c r="G121" s="44">
        <f t="shared" si="7"/>
        <v>2937583.9629996708</v>
      </c>
      <c r="H121" s="44">
        <f t="shared" si="8"/>
        <v>0</v>
      </c>
      <c r="I121" s="40"/>
      <c r="J121" s="85">
        <f t="shared" si="9"/>
        <v>0</v>
      </c>
      <c r="K121" s="85">
        <f t="shared" si="10"/>
        <v>0</v>
      </c>
      <c r="L121" s="85">
        <f t="shared" si="11"/>
        <v>2937583.9629996708</v>
      </c>
      <c r="M121" s="85">
        <f t="shared" si="12"/>
        <v>0</v>
      </c>
      <c r="N121" s="52"/>
    </row>
    <row r="122" spans="2:14" ht="13" x14ac:dyDescent="0.3">
      <c r="B122" s="43">
        <v>23665604.989260558</v>
      </c>
      <c r="C122" s="36">
        <v>34.5</v>
      </c>
      <c r="D122" s="71">
        <v>0</v>
      </c>
      <c r="E122" s="115">
        <f t="shared" si="13"/>
        <v>1</v>
      </c>
      <c r="G122" s="44">
        <f t="shared" si="7"/>
        <v>0</v>
      </c>
      <c r="H122" s="44">
        <f t="shared" si="8"/>
        <v>23665604.989260558</v>
      </c>
      <c r="I122" s="40"/>
      <c r="J122" s="85">
        <f t="shared" si="9"/>
        <v>0</v>
      </c>
      <c r="K122" s="85">
        <f t="shared" si="10"/>
        <v>0</v>
      </c>
      <c r="L122" s="85">
        <f t="shared" si="11"/>
        <v>23665604.989260558</v>
      </c>
      <c r="M122" s="85">
        <f t="shared" si="12"/>
        <v>0</v>
      </c>
      <c r="N122" s="52"/>
    </row>
    <row r="123" spans="2:14" ht="13" x14ac:dyDescent="0.3">
      <c r="B123" s="43">
        <v>3336712.2522957907</v>
      </c>
      <c r="C123" s="36">
        <v>25</v>
      </c>
      <c r="D123" s="71">
        <v>1</v>
      </c>
      <c r="E123" s="115">
        <f t="shared" si="13"/>
        <v>0</v>
      </c>
      <c r="G123" s="44">
        <f t="shared" si="7"/>
        <v>3336712.2522957907</v>
      </c>
      <c r="H123" s="44">
        <f t="shared" si="8"/>
        <v>0</v>
      </c>
      <c r="I123" s="40"/>
      <c r="J123" s="85">
        <f t="shared" si="9"/>
        <v>0</v>
      </c>
      <c r="K123" s="85">
        <f t="shared" si="10"/>
        <v>0</v>
      </c>
      <c r="L123" s="85">
        <f t="shared" si="11"/>
        <v>3336712.2522957907</v>
      </c>
      <c r="M123" s="85">
        <f t="shared" si="12"/>
        <v>0</v>
      </c>
      <c r="N123" s="52"/>
    </row>
    <row r="124" spans="2:14" ht="13" x14ac:dyDescent="0.3">
      <c r="B124" s="43">
        <v>4412896.2632200494</v>
      </c>
      <c r="C124" s="36">
        <v>144</v>
      </c>
      <c r="D124" s="71">
        <v>0</v>
      </c>
      <c r="E124" s="115">
        <f t="shared" si="13"/>
        <v>1</v>
      </c>
      <c r="G124" s="44">
        <f t="shared" si="7"/>
        <v>0</v>
      </c>
      <c r="H124" s="44">
        <f t="shared" si="8"/>
        <v>4412896.2632200494</v>
      </c>
      <c r="I124" s="40"/>
      <c r="J124" s="85">
        <f t="shared" si="9"/>
        <v>0</v>
      </c>
      <c r="K124" s="85">
        <f t="shared" si="10"/>
        <v>4412896.2632200494</v>
      </c>
      <c r="L124" s="85">
        <f t="shared" si="11"/>
        <v>0</v>
      </c>
      <c r="M124" s="85">
        <f t="shared" si="12"/>
        <v>0</v>
      </c>
      <c r="N124" s="52"/>
    </row>
    <row r="125" spans="2:14" ht="13" x14ac:dyDescent="0.3">
      <c r="B125" s="43">
        <v>7457123.4529642602</v>
      </c>
      <c r="C125" s="36">
        <v>25</v>
      </c>
      <c r="D125" s="71">
        <v>1</v>
      </c>
      <c r="E125" s="115">
        <f t="shared" si="13"/>
        <v>0</v>
      </c>
      <c r="G125" s="44">
        <f t="shared" si="7"/>
        <v>7457123.4529642602</v>
      </c>
      <c r="H125" s="44">
        <f t="shared" si="8"/>
        <v>0</v>
      </c>
      <c r="I125" s="40"/>
      <c r="J125" s="85">
        <f t="shared" si="9"/>
        <v>0</v>
      </c>
      <c r="K125" s="85">
        <f t="shared" si="10"/>
        <v>0</v>
      </c>
      <c r="L125" s="85">
        <f t="shared" si="11"/>
        <v>7457123.4529642602</v>
      </c>
      <c r="M125" s="85">
        <f t="shared" si="12"/>
        <v>0</v>
      </c>
      <c r="N125" s="52"/>
    </row>
    <row r="126" spans="2:14" ht="13" x14ac:dyDescent="0.3">
      <c r="B126" s="43">
        <v>2322405.7043276732</v>
      </c>
      <c r="C126" s="36">
        <v>25</v>
      </c>
      <c r="D126" s="71">
        <v>1</v>
      </c>
      <c r="E126" s="115">
        <f t="shared" si="13"/>
        <v>0</v>
      </c>
      <c r="G126" s="44">
        <f t="shared" si="7"/>
        <v>2322405.7043276732</v>
      </c>
      <c r="H126" s="44">
        <f t="shared" si="8"/>
        <v>0</v>
      </c>
      <c r="I126" s="40"/>
      <c r="J126" s="85">
        <f t="shared" si="9"/>
        <v>0</v>
      </c>
      <c r="K126" s="85">
        <f t="shared" si="10"/>
        <v>0</v>
      </c>
      <c r="L126" s="85">
        <f t="shared" si="11"/>
        <v>2322405.7043276732</v>
      </c>
      <c r="M126" s="85">
        <f t="shared" si="12"/>
        <v>0</v>
      </c>
      <c r="N126" s="52"/>
    </row>
    <row r="127" spans="2:14" ht="13" x14ac:dyDescent="0.3">
      <c r="B127" s="43">
        <v>4963407.4734747969</v>
      </c>
      <c r="C127" s="36">
        <v>25</v>
      </c>
      <c r="D127" s="71">
        <v>1</v>
      </c>
      <c r="E127" s="115">
        <f t="shared" si="13"/>
        <v>0</v>
      </c>
      <c r="G127" s="44">
        <f t="shared" si="7"/>
        <v>4963407.4734747969</v>
      </c>
      <c r="H127" s="44">
        <f t="shared" si="8"/>
        <v>0</v>
      </c>
      <c r="I127" s="40"/>
      <c r="J127" s="85">
        <f t="shared" si="9"/>
        <v>0</v>
      </c>
      <c r="K127" s="85">
        <f t="shared" si="10"/>
        <v>0</v>
      </c>
      <c r="L127" s="85">
        <f t="shared" si="11"/>
        <v>4963407.4734747969</v>
      </c>
      <c r="M127" s="85">
        <f t="shared" si="12"/>
        <v>0</v>
      </c>
      <c r="N127" s="52"/>
    </row>
    <row r="128" spans="2:14" ht="13" x14ac:dyDescent="0.3">
      <c r="B128" s="43">
        <v>2200364.3648936553</v>
      </c>
      <c r="C128" s="36">
        <v>25</v>
      </c>
      <c r="D128" s="71">
        <v>1</v>
      </c>
      <c r="E128" s="115">
        <f t="shared" si="13"/>
        <v>0</v>
      </c>
      <c r="G128" s="44">
        <f t="shared" si="7"/>
        <v>2200364.3648936553</v>
      </c>
      <c r="H128" s="44">
        <f t="shared" si="8"/>
        <v>0</v>
      </c>
      <c r="I128" s="40"/>
      <c r="J128" s="85">
        <f t="shared" si="9"/>
        <v>0</v>
      </c>
      <c r="K128" s="85">
        <f t="shared" si="10"/>
        <v>0</v>
      </c>
      <c r="L128" s="85">
        <f t="shared" si="11"/>
        <v>2200364.3648936553</v>
      </c>
      <c r="M128" s="85">
        <f t="shared" si="12"/>
        <v>0</v>
      </c>
      <c r="N128" s="52"/>
    </row>
    <row r="129" spans="2:14" ht="13" x14ac:dyDescent="0.3">
      <c r="B129" s="43">
        <v>7499829.6192264976</v>
      </c>
      <c r="C129" s="36">
        <v>240</v>
      </c>
      <c r="D129" s="71">
        <v>0</v>
      </c>
      <c r="E129" s="115">
        <f t="shared" si="13"/>
        <v>1</v>
      </c>
      <c r="G129" s="44">
        <f t="shared" si="7"/>
        <v>0</v>
      </c>
      <c r="H129" s="44">
        <f t="shared" si="8"/>
        <v>7499829.6192264976</v>
      </c>
      <c r="I129" s="40"/>
      <c r="J129" s="85">
        <f t="shared" si="9"/>
        <v>7499829.6192264976</v>
      </c>
      <c r="K129" s="85">
        <f t="shared" si="10"/>
        <v>0</v>
      </c>
      <c r="L129" s="85">
        <f t="shared" si="11"/>
        <v>0</v>
      </c>
      <c r="M129" s="85">
        <f t="shared" si="12"/>
        <v>0</v>
      </c>
      <c r="N129" s="52"/>
    </row>
    <row r="130" spans="2:14" ht="13" x14ac:dyDescent="0.3">
      <c r="B130" s="43">
        <v>8881493.2875906955</v>
      </c>
      <c r="C130" s="36">
        <v>144</v>
      </c>
      <c r="D130" s="71">
        <v>0</v>
      </c>
      <c r="E130" s="115">
        <f t="shared" si="13"/>
        <v>1</v>
      </c>
      <c r="G130" s="44">
        <f t="shared" si="7"/>
        <v>0</v>
      </c>
      <c r="H130" s="44">
        <f t="shared" si="8"/>
        <v>8881493.2875906955</v>
      </c>
      <c r="I130" s="40"/>
      <c r="J130" s="85">
        <f t="shared" si="9"/>
        <v>0</v>
      </c>
      <c r="K130" s="85">
        <f t="shared" si="10"/>
        <v>8881493.2875906955</v>
      </c>
      <c r="L130" s="85">
        <f t="shared" si="11"/>
        <v>0</v>
      </c>
      <c r="M130" s="85">
        <f t="shared" si="12"/>
        <v>0</v>
      </c>
      <c r="N130" s="52"/>
    </row>
    <row r="131" spans="2:14" ht="13" x14ac:dyDescent="0.3">
      <c r="B131" s="43">
        <v>9302710.3022605553</v>
      </c>
      <c r="C131" s="36">
        <v>25</v>
      </c>
      <c r="D131" s="71">
        <v>1</v>
      </c>
      <c r="E131" s="115">
        <f t="shared" si="13"/>
        <v>0</v>
      </c>
      <c r="G131" s="44">
        <f t="shared" si="7"/>
        <v>9302710.3022605553</v>
      </c>
      <c r="H131" s="44">
        <f t="shared" si="8"/>
        <v>0</v>
      </c>
      <c r="I131" s="40"/>
      <c r="J131" s="85">
        <f t="shared" si="9"/>
        <v>0</v>
      </c>
      <c r="K131" s="85">
        <f t="shared" si="10"/>
        <v>0</v>
      </c>
      <c r="L131" s="85">
        <f t="shared" si="11"/>
        <v>9302710.3022605553</v>
      </c>
      <c r="M131" s="85">
        <f t="shared" si="12"/>
        <v>0</v>
      </c>
      <c r="N131" s="52"/>
    </row>
    <row r="132" spans="2:14" ht="13" x14ac:dyDescent="0.3">
      <c r="B132" s="43">
        <v>4138037.5045126146</v>
      </c>
      <c r="C132" s="36">
        <v>25</v>
      </c>
      <c r="D132" s="71">
        <v>1</v>
      </c>
      <c r="E132" s="115">
        <f t="shared" si="13"/>
        <v>0</v>
      </c>
      <c r="G132" s="44">
        <f t="shared" si="7"/>
        <v>4138037.5045126146</v>
      </c>
      <c r="H132" s="44">
        <f t="shared" si="8"/>
        <v>0</v>
      </c>
      <c r="I132" s="40"/>
      <c r="J132" s="85">
        <f t="shared" si="9"/>
        <v>0</v>
      </c>
      <c r="K132" s="85">
        <f t="shared" si="10"/>
        <v>0</v>
      </c>
      <c r="L132" s="85">
        <f t="shared" si="11"/>
        <v>4138037.5045126146</v>
      </c>
      <c r="M132" s="85">
        <f t="shared" si="12"/>
        <v>0</v>
      </c>
      <c r="N132" s="52"/>
    </row>
    <row r="133" spans="2:14" ht="13" x14ac:dyDescent="0.3">
      <c r="B133" s="43">
        <v>1195041.0444462982</v>
      </c>
      <c r="C133" s="36">
        <v>25</v>
      </c>
      <c r="D133" s="71">
        <v>1</v>
      </c>
      <c r="E133" s="115">
        <f t="shared" si="13"/>
        <v>0</v>
      </c>
      <c r="G133" s="44">
        <f t="shared" si="7"/>
        <v>1195041.0444462982</v>
      </c>
      <c r="H133" s="44">
        <f t="shared" si="8"/>
        <v>0</v>
      </c>
      <c r="I133" s="40"/>
      <c r="J133" s="85">
        <f t="shared" si="9"/>
        <v>0</v>
      </c>
      <c r="K133" s="85">
        <f t="shared" si="10"/>
        <v>0</v>
      </c>
      <c r="L133" s="85">
        <f t="shared" si="11"/>
        <v>1195041.0444462982</v>
      </c>
      <c r="M133" s="85">
        <f t="shared" si="12"/>
        <v>0</v>
      </c>
      <c r="N133" s="52"/>
    </row>
    <row r="134" spans="2:14" ht="13" x14ac:dyDescent="0.3">
      <c r="B134" s="43">
        <v>1900293.0600092178</v>
      </c>
      <c r="C134" s="36">
        <v>25</v>
      </c>
      <c r="D134" s="71">
        <v>1</v>
      </c>
      <c r="E134" s="115">
        <f t="shared" si="13"/>
        <v>0</v>
      </c>
      <c r="G134" s="44">
        <f t="shared" si="7"/>
        <v>1900293.0600092178</v>
      </c>
      <c r="H134" s="44">
        <f t="shared" si="8"/>
        <v>0</v>
      </c>
      <c r="I134" s="40"/>
      <c r="J134" s="85">
        <f t="shared" si="9"/>
        <v>0</v>
      </c>
      <c r="K134" s="85">
        <f t="shared" si="10"/>
        <v>0</v>
      </c>
      <c r="L134" s="85">
        <f t="shared" si="11"/>
        <v>1900293.0600092178</v>
      </c>
      <c r="M134" s="85">
        <f t="shared" si="12"/>
        <v>0</v>
      </c>
      <c r="N134" s="52"/>
    </row>
    <row r="135" spans="2:14" ht="13" x14ac:dyDescent="0.3">
      <c r="B135" s="43">
        <v>3238205.0883878376</v>
      </c>
      <c r="C135" s="36">
        <v>24.94</v>
      </c>
      <c r="D135" s="71">
        <v>1</v>
      </c>
      <c r="E135" s="115">
        <f t="shared" si="13"/>
        <v>0</v>
      </c>
      <c r="G135" s="44">
        <f t="shared" si="7"/>
        <v>3238205.0883878376</v>
      </c>
      <c r="H135" s="44">
        <f t="shared" si="8"/>
        <v>0</v>
      </c>
      <c r="I135" s="40"/>
      <c r="J135" s="85">
        <f t="shared" si="9"/>
        <v>0</v>
      </c>
      <c r="K135" s="85">
        <f t="shared" si="10"/>
        <v>0</v>
      </c>
      <c r="L135" s="85">
        <f t="shared" si="11"/>
        <v>3238205.0883878376</v>
      </c>
      <c r="M135" s="85">
        <f t="shared" si="12"/>
        <v>0</v>
      </c>
      <c r="N135" s="52"/>
    </row>
    <row r="136" spans="2:14" ht="13" x14ac:dyDescent="0.3">
      <c r="B136" s="43">
        <v>1156929.7811355568</v>
      </c>
      <c r="C136" s="36">
        <v>25</v>
      </c>
      <c r="D136" s="71">
        <v>1</v>
      </c>
      <c r="E136" s="115">
        <f t="shared" si="13"/>
        <v>0</v>
      </c>
      <c r="G136" s="44">
        <f t="shared" ref="G136:G199" si="14">D136*$B136</f>
        <v>1156929.7811355568</v>
      </c>
      <c r="H136" s="44">
        <f t="shared" ref="H136:H199" si="15">E136*$B136</f>
        <v>0</v>
      </c>
      <c r="I136" s="40"/>
      <c r="J136" s="85">
        <f t="shared" ref="J136:J199" si="16">IF(ISERROR(C136),0,IF(C136&gt;=BulkSecLimit,H136,0))</f>
        <v>0</v>
      </c>
      <c r="K136" s="85">
        <f t="shared" ref="K136:K199" si="17">IF(ISERROR(C136),0,IF(AND(C136&gt;=RegionalSecLimit,C136&lt;BulkSecLimit),H136,0))</f>
        <v>0</v>
      </c>
      <c r="L136" s="85">
        <f t="shared" ref="L136:L199" si="18">G136+IF(ISERROR(C136),0,IF(C136&lt;RegionalSecLimit,H136,0))</f>
        <v>1156929.7811355568</v>
      </c>
      <c r="M136" s="85">
        <f t="shared" ref="M136:M199" si="19">B136-SUM(J136:L136)</f>
        <v>0</v>
      </c>
      <c r="N136" s="52"/>
    </row>
    <row r="137" spans="2:14" ht="13" x14ac:dyDescent="0.3">
      <c r="B137" s="43">
        <v>22782346.353506126</v>
      </c>
      <c r="C137" s="36">
        <v>144</v>
      </c>
      <c r="D137" s="71">
        <v>0</v>
      </c>
      <c r="E137" s="115">
        <f t="shared" ref="E137:E200" si="20">1-D137</f>
        <v>1</v>
      </c>
      <c r="G137" s="44">
        <f t="shared" si="14"/>
        <v>0</v>
      </c>
      <c r="H137" s="44">
        <f t="shared" si="15"/>
        <v>22782346.353506126</v>
      </c>
      <c r="I137" s="40"/>
      <c r="J137" s="85">
        <f t="shared" si="16"/>
        <v>0</v>
      </c>
      <c r="K137" s="85">
        <f t="shared" si="17"/>
        <v>22782346.353506126</v>
      </c>
      <c r="L137" s="85">
        <f t="shared" si="18"/>
        <v>0</v>
      </c>
      <c r="M137" s="85">
        <f t="shared" si="19"/>
        <v>0</v>
      </c>
      <c r="N137" s="52"/>
    </row>
    <row r="138" spans="2:14" ht="13" x14ac:dyDescent="0.3">
      <c r="B138" s="43">
        <v>935029.10570852098</v>
      </c>
      <c r="C138" s="36">
        <v>25</v>
      </c>
      <c r="D138" s="71">
        <v>0</v>
      </c>
      <c r="E138" s="115">
        <f t="shared" si="20"/>
        <v>1</v>
      </c>
      <c r="G138" s="44">
        <f t="shared" si="14"/>
        <v>0</v>
      </c>
      <c r="H138" s="44">
        <f t="shared" si="15"/>
        <v>935029.10570852098</v>
      </c>
      <c r="I138" s="40"/>
      <c r="J138" s="85">
        <f t="shared" si="16"/>
        <v>0</v>
      </c>
      <c r="K138" s="85">
        <f t="shared" si="17"/>
        <v>0</v>
      </c>
      <c r="L138" s="85">
        <f t="shared" si="18"/>
        <v>935029.10570852098</v>
      </c>
      <c r="M138" s="85">
        <f t="shared" si="19"/>
        <v>0</v>
      </c>
      <c r="N138" s="52"/>
    </row>
    <row r="139" spans="2:14" ht="13" x14ac:dyDescent="0.3">
      <c r="B139" s="43">
        <v>10115.094896234192</v>
      </c>
      <c r="C139" s="36">
        <v>13.8</v>
      </c>
      <c r="D139" s="71">
        <v>0</v>
      </c>
      <c r="E139" s="115">
        <f t="shared" si="20"/>
        <v>1</v>
      </c>
      <c r="G139" s="44">
        <f t="shared" si="14"/>
        <v>0</v>
      </c>
      <c r="H139" s="44">
        <f t="shared" si="15"/>
        <v>10115.094896234192</v>
      </c>
      <c r="I139" s="40"/>
      <c r="J139" s="85">
        <f t="shared" si="16"/>
        <v>0</v>
      </c>
      <c r="K139" s="85">
        <f t="shared" si="17"/>
        <v>0</v>
      </c>
      <c r="L139" s="85">
        <f t="shared" si="18"/>
        <v>10115.094896234192</v>
      </c>
      <c r="M139" s="85">
        <f t="shared" si="19"/>
        <v>0</v>
      </c>
      <c r="N139" s="52"/>
    </row>
    <row r="140" spans="2:14" ht="13" x14ac:dyDescent="0.3">
      <c r="B140" s="43">
        <v>3803271.4980372814</v>
      </c>
      <c r="C140" s="36">
        <v>25</v>
      </c>
      <c r="D140" s="71">
        <v>0</v>
      </c>
      <c r="E140" s="115">
        <f t="shared" si="20"/>
        <v>1</v>
      </c>
      <c r="G140" s="44">
        <f t="shared" si="14"/>
        <v>0</v>
      </c>
      <c r="H140" s="44">
        <f t="shared" si="15"/>
        <v>3803271.4980372814</v>
      </c>
      <c r="I140" s="40"/>
      <c r="J140" s="85">
        <f t="shared" si="16"/>
        <v>0</v>
      </c>
      <c r="K140" s="85">
        <f t="shared" si="17"/>
        <v>0</v>
      </c>
      <c r="L140" s="85">
        <f t="shared" si="18"/>
        <v>3803271.4980372814</v>
      </c>
      <c r="M140" s="85">
        <f t="shared" si="19"/>
        <v>0</v>
      </c>
      <c r="N140" s="52"/>
    </row>
    <row r="141" spans="2:14" ht="13" x14ac:dyDescent="0.3">
      <c r="B141" s="43">
        <v>-65.793545685359277</v>
      </c>
      <c r="C141" s="36">
        <v>13.8</v>
      </c>
      <c r="D141" s="71">
        <v>0.45652173913043481</v>
      </c>
      <c r="E141" s="115">
        <f t="shared" si="20"/>
        <v>0.54347826086956519</v>
      </c>
      <c r="G141" s="44">
        <f t="shared" si="14"/>
        <v>-30.036183899837933</v>
      </c>
      <c r="H141" s="44">
        <f t="shared" si="15"/>
        <v>-35.757361785521347</v>
      </c>
      <c r="I141" s="40"/>
      <c r="J141" s="85">
        <f t="shared" si="16"/>
        <v>0</v>
      </c>
      <c r="K141" s="85">
        <f t="shared" si="17"/>
        <v>0</v>
      </c>
      <c r="L141" s="85">
        <f t="shared" si="18"/>
        <v>-65.793545685359277</v>
      </c>
      <c r="M141" s="85">
        <f t="shared" si="19"/>
        <v>0</v>
      </c>
      <c r="N141" s="52"/>
    </row>
    <row r="142" spans="2:14" ht="13" x14ac:dyDescent="0.3">
      <c r="B142" s="43">
        <v>45787967.633559212</v>
      </c>
      <c r="C142" s="36">
        <v>25</v>
      </c>
      <c r="D142" s="71">
        <v>0</v>
      </c>
      <c r="E142" s="115">
        <f t="shared" si="20"/>
        <v>1</v>
      </c>
      <c r="G142" s="44">
        <f t="shared" si="14"/>
        <v>0</v>
      </c>
      <c r="H142" s="44">
        <f t="shared" si="15"/>
        <v>45787967.633559212</v>
      </c>
      <c r="I142" s="40"/>
      <c r="J142" s="85">
        <f t="shared" si="16"/>
        <v>0</v>
      </c>
      <c r="K142" s="85">
        <f t="shared" si="17"/>
        <v>0</v>
      </c>
      <c r="L142" s="85">
        <f t="shared" si="18"/>
        <v>45787967.633559212</v>
      </c>
      <c r="M142" s="85">
        <f t="shared" si="19"/>
        <v>0</v>
      </c>
      <c r="N142" s="52"/>
    </row>
    <row r="143" spans="2:14" ht="13" x14ac:dyDescent="0.3">
      <c r="B143" s="43">
        <v>272941.79024211923</v>
      </c>
      <c r="C143" s="36">
        <v>4.16</v>
      </c>
      <c r="D143" s="71">
        <v>1</v>
      </c>
      <c r="E143" s="115">
        <f t="shared" si="20"/>
        <v>0</v>
      </c>
      <c r="G143" s="44">
        <f t="shared" si="14"/>
        <v>272941.79024211923</v>
      </c>
      <c r="H143" s="44">
        <f t="shared" si="15"/>
        <v>0</v>
      </c>
      <c r="I143" s="40"/>
      <c r="J143" s="85">
        <f t="shared" si="16"/>
        <v>0</v>
      </c>
      <c r="K143" s="85">
        <f t="shared" si="17"/>
        <v>0</v>
      </c>
      <c r="L143" s="85">
        <f t="shared" si="18"/>
        <v>272941.79024211923</v>
      </c>
      <c r="M143" s="85">
        <f t="shared" si="19"/>
        <v>0</v>
      </c>
      <c r="N143" s="52"/>
    </row>
    <row r="144" spans="2:14" ht="13" x14ac:dyDescent="0.3">
      <c r="B144" s="43">
        <v>2385914.8193928832</v>
      </c>
      <c r="C144" s="36">
        <v>13.8</v>
      </c>
      <c r="D144" s="71">
        <v>1</v>
      </c>
      <c r="E144" s="115">
        <f t="shared" si="20"/>
        <v>0</v>
      </c>
      <c r="G144" s="44">
        <f t="shared" si="14"/>
        <v>2385914.8193928832</v>
      </c>
      <c r="H144" s="44">
        <f t="shared" si="15"/>
        <v>0</v>
      </c>
      <c r="I144" s="40"/>
      <c r="J144" s="85">
        <f t="shared" si="16"/>
        <v>0</v>
      </c>
      <c r="K144" s="85">
        <f t="shared" si="17"/>
        <v>0</v>
      </c>
      <c r="L144" s="85">
        <f t="shared" si="18"/>
        <v>2385914.8193928832</v>
      </c>
      <c r="M144" s="85">
        <f t="shared" si="19"/>
        <v>0</v>
      </c>
      <c r="N144" s="52"/>
    </row>
    <row r="145" spans="2:14" ht="13" x14ac:dyDescent="0.3">
      <c r="B145" s="43">
        <v>6172658.3180273306</v>
      </c>
      <c r="C145" s="36">
        <v>144</v>
      </c>
      <c r="D145" s="71">
        <v>0</v>
      </c>
      <c r="E145" s="115">
        <f t="shared" si="20"/>
        <v>1</v>
      </c>
      <c r="G145" s="44">
        <f t="shared" si="14"/>
        <v>0</v>
      </c>
      <c r="H145" s="44">
        <f t="shared" si="15"/>
        <v>6172658.3180273306</v>
      </c>
      <c r="I145" s="40"/>
      <c r="J145" s="85">
        <f t="shared" si="16"/>
        <v>0</v>
      </c>
      <c r="K145" s="85">
        <f t="shared" si="17"/>
        <v>6172658.3180273306</v>
      </c>
      <c r="L145" s="85">
        <f t="shared" si="18"/>
        <v>0</v>
      </c>
      <c r="M145" s="85">
        <f t="shared" si="19"/>
        <v>0</v>
      </c>
      <c r="N145" s="52"/>
    </row>
    <row r="146" spans="2:14" ht="13" x14ac:dyDescent="0.3">
      <c r="B146" s="43">
        <v>2302576.2833039109</v>
      </c>
      <c r="C146" s="36">
        <v>25</v>
      </c>
      <c r="D146" s="71">
        <v>1</v>
      </c>
      <c r="E146" s="115">
        <f t="shared" si="20"/>
        <v>0</v>
      </c>
      <c r="G146" s="44">
        <f t="shared" si="14"/>
        <v>2302576.2833039109</v>
      </c>
      <c r="H146" s="44">
        <f t="shared" si="15"/>
        <v>0</v>
      </c>
      <c r="I146" s="40"/>
      <c r="J146" s="85">
        <f t="shared" si="16"/>
        <v>0</v>
      </c>
      <c r="K146" s="85">
        <f t="shared" si="17"/>
        <v>0</v>
      </c>
      <c r="L146" s="85">
        <f t="shared" si="18"/>
        <v>2302576.2833039109</v>
      </c>
      <c r="M146" s="85">
        <f t="shared" si="19"/>
        <v>0</v>
      </c>
      <c r="N146" s="52"/>
    </row>
    <row r="147" spans="2:14" ht="13" x14ac:dyDescent="0.3">
      <c r="B147" s="43">
        <v>9840609.7908753306</v>
      </c>
      <c r="C147" s="36">
        <v>240</v>
      </c>
      <c r="D147" s="71">
        <v>0</v>
      </c>
      <c r="E147" s="115">
        <f t="shared" si="20"/>
        <v>1</v>
      </c>
      <c r="G147" s="44">
        <f t="shared" si="14"/>
        <v>0</v>
      </c>
      <c r="H147" s="44">
        <f t="shared" si="15"/>
        <v>9840609.7908753306</v>
      </c>
      <c r="I147" s="40"/>
      <c r="J147" s="85">
        <f t="shared" si="16"/>
        <v>9840609.7908753306</v>
      </c>
      <c r="K147" s="85">
        <f t="shared" si="17"/>
        <v>0</v>
      </c>
      <c r="L147" s="85">
        <f t="shared" si="18"/>
        <v>0</v>
      </c>
      <c r="M147" s="85">
        <f t="shared" si="19"/>
        <v>0</v>
      </c>
      <c r="N147" s="52"/>
    </row>
    <row r="148" spans="2:14" ht="13" x14ac:dyDescent="0.3">
      <c r="B148" s="43">
        <v>6901640.6486332901</v>
      </c>
      <c r="C148" s="36">
        <v>25</v>
      </c>
      <c r="D148" s="71">
        <v>0.28977272727272724</v>
      </c>
      <c r="E148" s="115">
        <f t="shared" si="20"/>
        <v>0.71022727272727271</v>
      </c>
      <c r="G148" s="44">
        <f t="shared" si="14"/>
        <v>1999907.2334107826</v>
      </c>
      <c r="H148" s="44">
        <f t="shared" si="15"/>
        <v>4901733.415222507</v>
      </c>
      <c r="I148" s="40"/>
      <c r="J148" s="85">
        <f t="shared" si="16"/>
        <v>0</v>
      </c>
      <c r="K148" s="85">
        <f t="shared" si="17"/>
        <v>0</v>
      </c>
      <c r="L148" s="85">
        <f t="shared" si="18"/>
        <v>6901640.6486332901</v>
      </c>
      <c r="M148" s="85">
        <f t="shared" si="19"/>
        <v>0</v>
      </c>
      <c r="N148" s="52"/>
    </row>
    <row r="149" spans="2:14" ht="13" x14ac:dyDescent="0.3">
      <c r="B149" s="43">
        <v>8005081.0525888903</v>
      </c>
      <c r="C149" s="36" t="e">
        <v>#N/A</v>
      </c>
      <c r="D149" s="71">
        <v>0</v>
      </c>
      <c r="E149" s="115">
        <f t="shared" si="20"/>
        <v>1</v>
      </c>
      <c r="G149" s="44">
        <f t="shared" si="14"/>
        <v>0</v>
      </c>
      <c r="H149" s="44">
        <f t="shared" si="15"/>
        <v>8005081.0525888903</v>
      </c>
      <c r="I149" s="40"/>
      <c r="J149" s="85">
        <f t="shared" si="16"/>
        <v>0</v>
      </c>
      <c r="K149" s="85">
        <f t="shared" si="17"/>
        <v>0</v>
      </c>
      <c r="L149" s="85">
        <f t="shared" si="18"/>
        <v>0</v>
      </c>
      <c r="M149" s="85">
        <f t="shared" si="19"/>
        <v>8005081.0525888903</v>
      </c>
      <c r="N149" s="52"/>
    </row>
    <row r="150" spans="2:14" ht="13" x14ac:dyDescent="0.3">
      <c r="B150" s="43">
        <v>4772472.3873059303</v>
      </c>
      <c r="C150" s="36">
        <v>27.5</v>
      </c>
      <c r="D150" s="71">
        <v>1</v>
      </c>
      <c r="E150" s="115">
        <f t="shared" si="20"/>
        <v>0</v>
      </c>
      <c r="G150" s="44">
        <f t="shared" si="14"/>
        <v>4772472.3873059303</v>
      </c>
      <c r="H150" s="44">
        <f t="shared" si="15"/>
        <v>0</v>
      </c>
      <c r="I150" s="40"/>
      <c r="J150" s="85">
        <f t="shared" si="16"/>
        <v>0</v>
      </c>
      <c r="K150" s="85">
        <f t="shared" si="17"/>
        <v>0</v>
      </c>
      <c r="L150" s="85">
        <f t="shared" si="18"/>
        <v>4772472.3873059303</v>
      </c>
      <c r="M150" s="85">
        <f t="shared" si="19"/>
        <v>0</v>
      </c>
      <c r="N150" s="52"/>
    </row>
    <row r="151" spans="2:14" ht="13" x14ac:dyDescent="0.3">
      <c r="B151" s="43">
        <v>3401932.5371467094</v>
      </c>
      <c r="C151" s="36">
        <v>25</v>
      </c>
      <c r="D151" s="71">
        <v>1</v>
      </c>
      <c r="E151" s="115">
        <f t="shared" si="20"/>
        <v>0</v>
      </c>
      <c r="G151" s="44">
        <f t="shared" si="14"/>
        <v>3401932.5371467094</v>
      </c>
      <c r="H151" s="44">
        <f t="shared" si="15"/>
        <v>0</v>
      </c>
      <c r="I151" s="40"/>
      <c r="J151" s="85">
        <f t="shared" si="16"/>
        <v>0</v>
      </c>
      <c r="K151" s="85">
        <f t="shared" si="17"/>
        <v>0</v>
      </c>
      <c r="L151" s="85">
        <f t="shared" si="18"/>
        <v>3401932.5371467094</v>
      </c>
      <c r="M151" s="85">
        <f t="shared" si="19"/>
        <v>0</v>
      </c>
      <c r="N151" s="52"/>
    </row>
    <row r="152" spans="2:14" ht="13" x14ac:dyDescent="0.3">
      <c r="B152" s="43">
        <v>5067603.6625340767</v>
      </c>
      <c r="C152" s="36">
        <v>24.94</v>
      </c>
      <c r="D152" s="71">
        <v>1</v>
      </c>
      <c r="E152" s="115">
        <f t="shared" si="20"/>
        <v>0</v>
      </c>
      <c r="G152" s="44">
        <f t="shared" si="14"/>
        <v>5067603.6625340767</v>
      </c>
      <c r="H152" s="44">
        <f t="shared" si="15"/>
        <v>0</v>
      </c>
      <c r="I152" s="40"/>
      <c r="J152" s="85">
        <f t="shared" si="16"/>
        <v>0</v>
      </c>
      <c r="K152" s="85">
        <f t="shared" si="17"/>
        <v>0</v>
      </c>
      <c r="L152" s="85">
        <f t="shared" si="18"/>
        <v>5067603.6625340767</v>
      </c>
      <c r="M152" s="85">
        <f t="shared" si="19"/>
        <v>0</v>
      </c>
      <c r="N152" s="52"/>
    </row>
    <row r="153" spans="2:14" ht="13" x14ac:dyDescent="0.3">
      <c r="B153" s="43">
        <v>637564.05332990165</v>
      </c>
      <c r="C153" s="36">
        <v>25</v>
      </c>
      <c r="D153" s="71">
        <v>1</v>
      </c>
      <c r="E153" s="115">
        <f t="shared" si="20"/>
        <v>0</v>
      </c>
      <c r="G153" s="44">
        <f t="shared" si="14"/>
        <v>637564.05332990165</v>
      </c>
      <c r="H153" s="44">
        <f t="shared" si="15"/>
        <v>0</v>
      </c>
      <c r="I153" s="40"/>
      <c r="J153" s="85">
        <f t="shared" si="16"/>
        <v>0</v>
      </c>
      <c r="K153" s="85">
        <f t="shared" si="17"/>
        <v>0</v>
      </c>
      <c r="L153" s="85">
        <f t="shared" si="18"/>
        <v>637564.05332990165</v>
      </c>
      <c r="M153" s="85">
        <f t="shared" si="19"/>
        <v>0</v>
      </c>
      <c r="N153" s="52"/>
    </row>
    <row r="154" spans="2:14" ht="13" x14ac:dyDescent="0.3">
      <c r="B154" s="43">
        <v>1003651.0300758376</v>
      </c>
      <c r="C154" s="36">
        <v>25</v>
      </c>
      <c r="D154" s="71">
        <v>1</v>
      </c>
      <c r="E154" s="115">
        <f t="shared" si="20"/>
        <v>0</v>
      </c>
      <c r="G154" s="44">
        <f t="shared" si="14"/>
        <v>1003651.0300758376</v>
      </c>
      <c r="H154" s="44">
        <f t="shared" si="15"/>
        <v>0</v>
      </c>
      <c r="I154" s="40"/>
      <c r="J154" s="85">
        <f t="shared" si="16"/>
        <v>0</v>
      </c>
      <c r="K154" s="85">
        <f t="shared" si="17"/>
        <v>0</v>
      </c>
      <c r="L154" s="85">
        <f t="shared" si="18"/>
        <v>1003651.0300758376</v>
      </c>
      <c r="M154" s="85">
        <f t="shared" si="19"/>
        <v>0</v>
      </c>
      <c r="N154" s="52"/>
    </row>
    <row r="155" spans="2:14" ht="13" x14ac:dyDescent="0.3">
      <c r="B155" s="43">
        <v>17250442.022007063</v>
      </c>
      <c r="C155" s="36">
        <v>25</v>
      </c>
      <c r="D155" s="71">
        <v>1</v>
      </c>
      <c r="E155" s="115">
        <f t="shared" si="20"/>
        <v>0</v>
      </c>
      <c r="G155" s="44">
        <f t="shared" si="14"/>
        <v>17250442.022007063</v>
      </c>
      <c r="H155" s="44">
        <f t="shared" si="15"/>
        <v>0</v>
      </c>
      <c r="I155" s="40"/>
      <c r="J155" s="85">
        <f t="shared" si="16"/>
        <v>0</v>
      </c>
      <c r="K155" s="85">
        <f t="shared" si="17"/>
        <v>0</v>
      </c>
      <c r="L155" s="85">
        <f t="shared" si="18"/>
        <v>17250442.022007063</v>
      </c>
      <c r="M155" s="85">
        <f t="shared" si="19"/>
        <v>0</v>
      </c>
      <c r="N155" s="52"/>
    </row>
    <row r="156" spans="2:14" ht="13" x14ac:dyDescent="0.3">
      <c r="B156" s="43">
        <v>50574.523311273646</v>
      </c>
      <c r="C156" s="36">
        <v>0.12</v>
      </c>
      <c r="D156" s="71">
        <v>0</v>
      </c>
      <c r="E156" s="115">
        <f t="shared" si="20"/>
        <v>1</v>
      </c>
      <c r="G156" s="44">
        <f t="shared" si="14"/>
        <v>0</v>
      </c>
      <c r="H156" s="44">
        <f t="shared" si="15"/>
        <v>50574.523311273646</v>
      </c>
      <c r="I156" s="40"/>
      <c r="J156" s="85">
        <f t="shared" si="16"/>
        <v>0</v>
      </c>
      <c r="K156" s="85">
        <f t="shared" si="17"/>
        <v>0</v>
      </c>
      <c r="L156" s="85">
        <f t="shared" si="18"/>
        <v>50574.523311273646</v>
      </c>
      <c r="M156" s="85">
        <f t="shared" si="19"/>
        <v>0</v>
      </c>
      <c r="N156" s="52"/>
    </row>
    <row r="157" spans="2:14" ht="13" x14ac:dyDescent="0.3">
      <c r="B157" s="43">
        <v>52168.185801578751</v>
      </c>
      <c r="C157" s="36">
        <v>0.12</v>
      </c>
      <c r="D157" s="71">
        <v>0</v>
      </c>
      <c r="E157" s="115">
        <f t="shared" si="20"/>
        <v>1</v>
      </c>
      <c r="G157" s="44">
        <f t="shared" si="14"/>
        <v>0</v>
      </c>
      <c r="H157" s="44">
        <f t="shared" si="15"/>
        <v>52168.185801578751</v>
      </c>
      <c r="I157" s="40"/>
      <c r="J157" s="85">
        <f t="shared" si="16"/>
        <v>0</v>
      </c>
      <c r="K157" s="85">
        <f t="shared" si="17"/>
        <v>0</v>
      </c>
      <c r="L157" s="85">
        <f t="shared" si="18"/>
        <v>52168.185801578751</v>
      </c>
      <c r="M157" s="85">
        <f t="shared" si="19"/>
        <v>0</v>
      </c>
      <c r="N157" s="52"/>
    </row>
    <row r="158" spans="2:14" ht="13" x14ac:dyDescent="0.3">
      <c r="B158" s="43">
        <v>2790516.7032119473</v>
      </c>
      <c r="C158" s="36">
        <v>25</v>
      </c>
      <c r="D158" s="71">
        <v>1</v>
      </c>
      <c r="E158" s="115">
        <f t="shared" si="20"/>
        <v>0</v>
      </c>
      <c r="G158" s="44">
        <f t="shared" si="14"/>
        <v>2790516.7032119473</v>
      </c>
      <c r="H158" s="44">
        <f t="shared" si="15"/>
        <v>0</v>
      </c>
      <c r="I158" s="40"/>
      <c r="J158" s="85">
        <f t="shared" si="16"/>
        <v>0</v>
      </c>
      <c r="K158" s="85">
        <f t="shared" si="17"/>
        <v>0</v>
      </c>
      <c r="L158" s="85">
        <f t="shared" si="18"/>
        <v>2790516.7032119473</v>
      </c>
      <c r="M158" s="85">
        <f t="shared" si="19"/>
        <v>0</v>
      </c>
      <c r="N158" s="52"/>
    </row>
    <row r="159" spans="2:14" ht="13" x14ac:dyDescent="0.3">
      <c r="B159" s="43">
        <v>2820846.2357346253</v>
      </c>
      <c r="C159" s="36">
        <v>25</v>
      </c>
      <c r="D159" s="71">
        <v>1</v>
      </c>
      <c r="E159" s="115">
        <f t="shared" si="20"/>
        <v>0</v>
      </c>
      <c r="G159" s="44">
        <f t="shared" si="14"/>
        <v>2820846.2357346253</v>
      </c>
      <c r="H159" s="44">
        <f t="shared" si="15"/>
        <v>0</v>
      </c>
      <c r="I159" s="40"/>
      <c r="J159" s="85">
        <f t="shared" si="16"/>
        <v>0</v>
      </c>
      <c r="K159" s="85">
        <f t="shared" si="17"/>
        <v>0</v>
      </c>
      <c r="L159" s="85">
        <f t="shared" si="18"/>
        <v>2820846.2357346253</v>
      </c>
      <c r="M159" s="85">
        <f t="shared" si="19"/>
        <v>0</v>
      </c>
      <c r="N159" s="52"/>
    </row>
    <row r="160" spans="2:14" ht="13" x14ac:dyDescent="0.3">
      <c r="B160" s="43">
        <v>992409.54138294247</v>
      </c>
      <c r="C160" s="36">
        <v>25</v>
      </c>
      <c r="D160" s="71">
        <v>1</v>
      </c>
      <c r="E160" s="115">
        <f t="shared" si="20"/>
        <v>0</v>
      </c>
      <c r="G160" s="44">
        <f t="shared" si="14"/>
        <v>992409.54138294247</v>
      </c>
      <c r="H160" s="44">
        <f t="shared" si="15"/>
        <v>0</v>
      </c>
      <c r="I160" s="40"/>
      <c r="J160" s="85">
        <f t="shared" si="16"/>
        <v>0</v>
      </c>
      <c r="K160" s="85">
        <f t="shared" si="17"/>
        <v>0</v>
      </c>
      <c r="L160" s="85">
        <f t="shared" si="18"/>
        <v>992409.54138294247</v>
      </c>
      <c r="M160" s="85">
        <f t="shared" si="19"/>
        <v>0</v>
      </c>
      <c r="N160" s="52"/>
    </row>
    <row r="161" spans="2:14" ht="13" x14ac:dyDescent="0.3">
      <c r="B161" s="43">
        <v>6404821.3937767809</v>
      </c>
      <c r="C161" s="36">
        <v>25</v>
      </c>
      <c r="D161" s="71">
        <v>1</v>
      </c>
      <c r="E161" s="115">
        <f t="shared" si="20"/>
        <v>0</v>
      </c>
      <c r="G161" s="44">
        <f t="shared" si="14"/>
        <v>6404821.3937767809</v>
      </c>
      <c r="H161" s="44">
        <f t="shared" si="15"/>
        <v>0</v>
      </c>
      <c r="I161" s="40"/>
      <c r="J161" s="85">
        <f t="shared" si="16"/>
        <v>0</v>
      </c>
      <c r="K161" s="85">
        <f t="shared" si="17"/>
        <v>0</v>
      </c>
      <c r="L161" s="85">
        <f t="shared" si="18"/>
        <v>6404821.3937767809</v>
      </c>
      <c r="M161" s="85">
        <f t="shared" si="19"/>
        <v>0</v>
      </c>
      <c r="N161" s="52"/>
    </row>
    <row r="162" spans="2:14" ht="13" x14ac:dyDescent="0.3">
      <c r="B162" s="43">
        <v>1012282.0373000117</v>
      </c>
      <c r="C162" s="36">
        <v>25</v>
      </c>
      <c r="D162" s="71">
        <v>1</v>
      </c>
      <c r="E162" s="115">
        <f t="shared" si="20"/>
        <v>0</v>
      </c>
      <c r="G162" s="44">
        <f t="shared" si="14"/>
        <v>1012282.0373000117</v>
      </c>
      <c r="H162" s="44">
        <f t="shared" si="15"/>
        <v>0</v>
      </c>
      <c r="I162" s="40"/>
      <c r="J162" s="85">
        <f t="shared" si="16"/>
        <v>0</v>
      </c>
      <c r="K162" s="85">
        <f t="shared" si="17"/>
        <v>0</v>
      </c>
      <c r="L162" s="85">
        <f t="shared" si="18"/>
        <v>1012282.0373000117</v>
      </c>
      <c r="M162" s="85">
        <f t="shared" si="19"/>
        <v>0</v>
      </c>
      <c r="N162" s="52"/>
    </row>
    <row r="163" spans="2:14" ht="13" x14ac:dyDescent="0.3">
      <c r="B163" s="43">
        <v>3061970.4247570252</v>
      </c>
      <c r="C163" s="36">
        <v>25</v>
      </c>
      <c r="D163" s="71">
        <v>1</v>
      </c>
      <c r="E163" s="115">
        <f t="shared" si="20"/>
        <v>0</v>
      </c>
      <c r="G163" s="44">
        <f t="shared" si="14"/>
        <v>3061970.4247570252</v>
      </c>
      <c r="H163" s="44">
        <f t="shared" si="15"/>
        <v>0</v>
      </c>
      <c r="I163" s="40"/>
      <c r="J163" s="85">
        <f t="shared" si="16"/>
        <v>0</v>
      </c>
      <c r="K163" s="85">
        <f t="shared" si="17"/>
        <v>0</v>
      </c>
      <c r="L163" s="85">
        <f t="shared" si="18"/>
        <v>3061970.4247570252</v>
      </c>
      <c r="M163" s="85">
        <f t="shared" si="19"/>
        <v>0</v>
      </c>
      <c r="N163" s="52"/>
    </row>
    <row r="164" spans="2:14" ht="13" x14ac:dyDescent="0.3">
      <c r="B164" s="43">
        <v>1232627.4185281701</v>
      </c>
      <c r="C164" s="36">
        <v>24.9</v>
      </c>
      <c r="D164" s="71">
        <v>1</v>
      </c>
      <c r="E164" s="115">
        <f t="shared" si="20"/>
        <v>0</v>
      </c>
      <c r="G164" s="44">
        <f t="shared" si="14"/>
        <v>1232627.4185281701</v>
      </c>
      <c r="H164" s="44">
        <f t="shared" si="15"/>
        <v>0</v>
      </c>
      <c r="I164" s="40"/>
      <c r="J164" s="85">
        <f t="shared" si="16"/>
        <v>0</v>
      </c>
      <c r="K164" s="85">
        <f t="shared" si="17"/>
        <v>0</v>
      </c>
      <c r="L164" s="85">
        <f t="shared" si="18"/>
        <v>1232627.4185281701</v>
      </c>
      <c r="M164" s="85">
        <f t="shared" si="19"/>
        <v>0</v>
      </c>
      <c r="N164" s="52"/>
    </row>
    <row r="165" spans="2:14" ht="13" x14ac:dyDescent="0.3">
      <c r="B165" s="43">
        <v>3278877.6149905571</v>
      </c>
      <c r="C165" s="36">
        <v>25</v>
      </c>
      <c r="D165" s="71">
        <v>1</v>
      </c>
      <c r="E165" s="115">
        <f t="shared" si="20"/>
        <v>0</v>
      </c>
      <c r="G165" s="44">
        <f t="shared" si="14"/>
        <v>3278877.6149905571</v>
      </c>
      <c r="H165" s="44">
        <f t="shared" si="15"/>
        <v>0</v>
      </c>
      <c r="I165" s="40"/>
      <c r="J165" s="85">
        <f t="shared" si="16"/>
        <v>0</v>
      </c>
      <c r="K165" s="85">
        <f t="shared" si="17"/>
        <v>0</v>
      </c>
      <c r="L165" s="85">
        <f t="shared" si="18"/>
        <v>3278877.6149905571</v>
      </c>
      <c r="M165" s="85">
        <f t="shared" si="19"/>
        <v>0</v>
      </c>
      <c r="N165" s="52"/>
    </row>
    <row r="166" spans="2:14" ht="13" x14ac:dyDescent="0.3">
      <c r="B166" s="43">
        <v>9147114.3703093976</v>
      </c>
      <c r="C166" s="36">
        <v>24.9</v>
      </c>
      <c r="D166" s="71">
        <v>1</v>
      </c>
      <c r="E166" s="115">
        <f t="shared" si="20"/>
        <v>0</v>
      </c>
      <c r="G166" s="44">
        <f t="shared" si="14"/>
        <v>9147114.3703093976</v>
      </c>
      <c r="H166" s="44">
        <f t="shared" si="15"/>
        <v>0</v>
      </c>
      <c r="I166" s="40"/>
      <c r="J166" s="85">
        <f t="shared" si="16"/>
        <v>0</v>
      </c>
      <c r="K166" s="85">
        <f t="shared" si="17"/>
        <v>0</v>
      </c>
      <c r="L166" s="85">
        <f t="shared" si="18"/>
        <v>9147114.3703093976</v>
      </c>
      <c r="M166" s="85">
        <f t="shared" si="19"/>
        <v>0</v>
      </c>
      <c r="N166" s="52"/>
    </row>
    <row r="167" spans="2:14" ht="13" x14ac:dyDescent="0.3">
      <c r="B167" s="43">
        <v>884780.99046995537</v>
      </c>
      <c r="C167" s="36">
        <v>25</v>
      </c>
      <c r="D167" s="71">
        <v>1</v>
      </c>
      <c r="E167" s="115">
        <f t="shared" si="20"/>
        <v>0</v>
      </c>
      <c r="G167" s="44">
        <f t="shared" si="14"/>
        <v>884780.99046995537</v>
      </c>
      <c r="H167" s="44">
        <f t="shared" si="15"/>
        <v>0</v>
      </c>
      <c r="I167" s="40"/>
      <c r="J167" s="85">
        <f t="shared" si="16"/>
        <v>0</v>
      </c>
      <c r="K167" s="85">
        <f t="shared" si="17"/>
        <v>0</v>
      </c>
      <c r="L167" s="85">
        <f t="shared" si="18"/>
        <v>884780.99046995537</v>
      </c>
      <c r="M167" s="85">
        <f t="shared" si="19"/>
        <v>0</v>
      </c>
      <c r="N167" s="52"/>
    </row>
    <row r="168" spans="2:14" ht="13" x14ac:dyDescent="0.3">
      <c r="B168" s="43">
        <v>1389751.6802412122</v>
      </c>
      <c r="C168" s="36">
        <v>25</v>
      </c>
      <c r="D168" s="71">
        <v>1</v>
      </c>
      <c r="E168" s="115">
        <f t="shared" si="20"/>
        <v>0</v>
      </c>
      <c r="G168" s="44">
        <f t="shared" si="14"/>
        <v>1389751.6802412122</v>
      </c>
      <c r="H168" s="44">
        <f t="shared" si="15"/>
        <v>0</v>
      </c>
      <c r="I168" s="40"/>
      <c r="J168" s="85">
        <f t="shared" si="16"/>
        <v>0</v>
      </c>
      <c r="K168" s="85">
        <f t="shared" si="17"/>
        <v>0</v>
      </c>
      <c r="L168" s="85">
        <f t="shared" si="18"/>
        <v>1389751.6802412122</v>
      </c>
      <c r="M168" s="85">
        <f t="shared" si="19"/>
        <v>0</v>
      </c>
      <c r="N168" s="52"/>
    </row>
    <row r="169" spans="2:14" ht="13" x14ac:dyDescent="0.3">
      <c r="B169" s="43">
        <v>1626112.4292067043</v>
      </c>
      <c r="C169" s="36">
        <v>25</v>
      </c>
      <c r="D169" s="71">
        <v>1</v>
      </c>
      <c r="E169" s="115">
        <f t="shared" si="20"/>
        <v>0</v>
      </c>
      <c r="G169" s="44">
        <f t="shared" si="14"/>
        <v>1626112.4292067043</v>
      </c>
      <c r="H169" s="44">
        <f t="shared" si="15"/>
        <v>0</v>
      </c>
      <c r="I169" s="40"/>
      <c r="J169" s="85">
        <f t="shared" si="16"/>
        <v>0</v>
      </c>
      <c r="K169" s="85">
        <f t="shared" si="17"/>
        <v>0</v>
      </c>
      <c r="L169" s="85">
        <f t="shared" si="18"/>
        <v>1626112.4292067043</v>
      </c>
      <c r="M169" s="85">
        <f t="shared" si="19"/>
        <v>0</v>
      </c>
      <c r="N169" s="52"/>
    </row>
    <row r="170" spans="2:14" ht="13" x14ac:dyDescent="0.3">
      <c r="B170" s="43">
        <v>1729605.1886328734</v>
      </c>
      <c r="C170" s="36">
        <v>4.16</v>
      </c>
      <c r="D170" s="71">
        <v>0</v>
      </c>
      <c r="E170" s="115">
        <f t="shared" si="20"/>
        <v>1</v>
      </c>
      <c r="G170" s="44">
        <f t="shared" si="14"/>
        <v>0</v>
      </c>
      <c r="H170" s="44">
        <f t="shared" si="15"/>
        <v>1729605.1886328734</v>
      </c>
      <c r="I170" s="40"/>
      <c r="J170" s="85">
        <f t="shared" si="16"/>
        <v>0</v>
      </c>
      <c r="K170" s="85">
        <f t="shared" si="17"/>
        <v>0</v>
      </c>
      <c r="L170" s="85">
        <f t="shared" si="18"/>
        <v>1729605.1886328734</v>
      </c>
      <c r="M170" s="85">
        <f t="shared" si="19"/>
        <v>0</v>
      </c>
      <c r="N170" s="52"/>
    </row>
    <row r="171" spans="2:14" ht="13" x14ac:dyDescent="0.3">
      <c r="B171" s="43">
        <v>5604429.8532372639</v>
      </c>
      <c r="C171" s="36">
        <v>144</v>
      </c>
      <c r="D171" s="71">
        <v>0</v>
      </c>
      <c r="E171" s="115">
        <f t="shared" si="20"/>
        <v>1</v>
      </c>
      <c r="G171" s="44">
        <f t="shared" si="14"/>
        <v>0</v>
      </c>
      <c r="H171" s="44">
        <f t="shared" si="15"/>
        <v>5604429.8532372639</v>
      </c>
      <c r="I171" s="40"/>
      <c r="J171" s="85">
        <f t="shared" si="16"/>
        <v>0</v>
      </c>
      <c r="K171" s="85">
        <f t="shared" si="17"/>
        <v>5604429.8532372639</v>
      </c>
      <c r="L171" s="85">
        <f t="shared" si="18"/>
        <v>0</v>
      </c>
      <c r="M171" s="85">
        <f t="shared" si="19"/>
        <v>0</v>
      </c>
      <c r="N171" s="52"/>
    </row>
    <row r="172" spans="2:14" ht="13" x14ac:dyDescent="0.3">
      <c r="B172" s="43">
        <v>2133989.4277168335</v>
      </c>
      <c r="C172" s="36">
        <v>25</v>
      </c>
      <c r="D172" s="71">
        <v>1</v>
      </c>
      <c r="E172" s="115">
        <f t="shared" si="20"/>
        <v>0</v>
      </c>
      <c r="G172" s="44">
        <f t="shared" si="14"/>
        <v>2133989.4277168335</v>
      </c>
      <c r="H172" s="44">
        <f t="shared" si="15"/>
        <v>0</v>
      </c>
      <c r="I172" s="40"/>
      <c r="J172" s="85">
        <f t="shared" si="16"/>
        <v>0</v>
      </c>
      <c r="K172" s="85">
        <f t="shared" si="17"/>
        <v>0</v>
      </c>
      <c r="L172" s="85">
        <f t="shared" si="18"/>
        <v>2133989.4277168335</v>
      </c>
      <c r="M172" s="85">
        <f t="shared" si="19"/>
        <v>0</v>
      </c>
      <c r="N172" s="52"/>
    </row>
    <row r="173" spans="2:14" ht="13" x14ac:dyDescent="0.3">
      <c r="B173" s="43">
        <v>16870738.977812238</v>
      </c>
      <c r="C173" s="36">
        <v>240</v>
      </c>
      <c r="D173" s="71">
        <v>0</v>
      </c>
      <c r="E173" s="115">
        <f t="shared" si="20"/>
        <v>1</v>
      </c>
      <c r="G173" s="44">
        <f t="shared" si="14"/>
        <v>0</v>
      </c>
      <c r="H173" s="44">
        <f t="shared" si="15"/>
        <v>16870738.977812238</v>
      </c>
      <c r="I173" s="40"/>
      <c r="J173" s="85">
        <f t="shared" si="16"/>
        <v>16870738.977812238</v>
      </c>
      <c r="K173" s="85">
        <f t="shared" si="17"/>
        <v>0</v>
      </c>
      <c r="L173" s="85">
        <f t="shared" si="18"/>
        <v>0</v>
      </c>
      <c r="M173" s="85">
        <f t="shared" si="19"/>
        <v>0</v>
      </c>
      <c r="N173" s="52"/>
    </row>
    <row r="174" spans="2:14" ht="13" x14ac:dyDescent="0.3">
      <c r="B174" s="43">
        <v>1503579.7101583297</v>
      </c>
      <c r="C174" s="36">
        <v>240</v>
      </c>
      <c r="D174" s="71">
        <v>1</v>
      </c>
      <c r="E174" s="115">
        <f t="shared" si="20"/>
        <v>0</v>
      </c>
      <c r="G174" s="44">
        <f t="shared" si="14"/>
        <v>1503579.7101583297</v>
      </c>
      <c r="H174" s="44">
        <f t="shared" si="15"/>
        <v>0</v>
      </c>
      <c r="I174" s="40"/>
      <c r="J174" s="85">
        <f t="shared" si="16"/>
        <v>0</v>
      </c>
      <c r="K174" s="85">
        <f t="shared" si="17"/>
        <v>0</v>
      </c>
      <c r="L174" s="85">
        <f t="shared" si="18"/>
        <v>1503579.7101583297</v>
      </c>
      <c r="M174" s="85">
        <f t="shared" si="19"/>
        <v>0</v>
      </c>
      <c r="N174" s="52"/>
    </row>
    <row r="175" spans="2:14" ht="13" x14ac:dyDescent="0.3">
      <c r="B175" s="43">
        <v>466169.58493877214</v>
      </c>
      <c r="C175" s="36">
        <v>4.16</v>
      </c>
      <c r="D175" s="71">
        <v>1</v>
      </c>
      <c r="E175" s="115">
        <f t="shared" si="20"/>
        <v>0</v>
      </c>
      <c r="G175" s="44">
        <f t="shared" si="14"/>
        <v>466169.58493877214</v>
      </c>
      <c r="H175" s="44">
        <f t="shared" si="15"/>
        <v>0</v>
      </c>
      <c r="I175" s="40"/>
      <c r="J175" s="85">
        <f t="shared" si="16"/>
        <v>0</v>
      </c>
      <c r="K175" s="85">
        <f t="shared" si="17"/>
        <v>0</v>
      </c>
      <c r="L175" s="85">
        <f t="shared" si="18"/>
        <v>466169.58493877214</v>
      </c>
      <c r="M175" s="85">
        <f t="shared" si="19"/>
        <v>0</v>
      </c>
      <c r="N175" s="52"/>
    </row>
    <row r="176" spans="2:14" ht="13" x14ac:dyDescent="0.3">
      <c r="B176" s="43">
        <v>15411018.801432947</v>
      </c>
      <c r="C176" s="36">
        <v>144</v>
      </c>
      <c r="D176" s="71">
        <v>0</v>
      </c>
      <c r="E176" s="115">
        <f t="shared" si="20"/>
        <v>1</v>
      </c>
      <c r="G176" s="44">
        <f t="shared" si="14"/>
        <v>0</v>
      </c>
      <c r="H176" s="44">
        <f t="shared" si="15"/>
        <v>15411018.801432947</v>
      </c>
      <c r="I176" s="40"/>
      <c r="J176" s="85">
        <f t="shared" si="16"/>
        <v>0</v>
      </c>
      <c r="K176" s="85">
        <f t="shared" si="17"/>
        <v>15411018.801432947</v>
      </c>
      <c r="L176" s="85">
        <f t="shared" si="18"/>
        <v>0</v>
      </c>
      <c r="M176" s="85">
        <f t="shared" si="19"/>
        <v>0</v>
      </c>
      <c r="N176" s="52"/>
    </row>
    <row r="177" spans="2:14" ht="13" x14ac:dyDescent="0.3">
      <c r="B177" s="43">
        <v>623615.46368274803</v>
      </c>
      <c r="C177" s="36" t="e">
        <v>#N/A</v>
      </c>
      <c r="D177" s="71">
        <v>0</v>
      </c>
      <c r="E177" s="115">
        <f t="shared" si="20"/>
        <v>1</v>
      </c>
      <c r="G177" s="44">
        <f t="shared" si="14"/>
        <v>0</v>
      </c>
      <c r="H177" s="44">
        <f t="shared" si="15"/>
        <v>623615.46368274803</v>
      </c>
      <c r="I177" s="40"/>
      <c r="J177" s="85">
        <f t="shared" si="16"/>
        <v>0</v>
      </c>
      <c r="K177" s="85">
        <f t="shared" si="17"/>
        <v>0</v>
      </c>
      <c r="L177" s="85">
        <f t="shared" si="18"/>
        <v>0</v>
      </c>
      <c r="M177" s="85">
        <f t="shared" si="19"/>
        <v>623615.46368274803</v>
      </c>
      <c r="N177" s="52"/>
    </row>
    <row r="178" spans="2:14" ht="13" x14ac:dyDescent="0.3">
      <c r="B178" s="43">
        <v>1143395.2606614705</v>
      </c>
      <c r="C178" s="36" t="e">
        <v>#N/A</v>
      </c>
      <c r="D178" s="71">
        <v>0</v>
      </c>
      <c r="E178" s="115">
        <f t="shared" si="20"/>
        <v>1</v>
      </c>
      <c r="G178" s="44">
        <f t="shared" si="14"/>
        <v>0</v>
      </c>
      <c r="H178" s="44">
        <f t="shared" si="15"/>
        <v>1143395.2606614705</v>
      </c>
      <c r="I178" s="40"/>
      <c r="J178" s="85">
        <f t="shared" si="16"/>
        <v>0</v>
      </c>
      <c r="K178" s="85">
        <f t="shared" si="17"/>
        <v>0</v>
      </c>
      <c r="L178" s="85">
        <f t="shared" si="18"/>
        <v>0</v>
      </c>
      <c r="M178" s="85">
        <f t="shared" si="19"/>
        <v>1143395.2606614705</v>
      </c>
      <c r="N178" s="52"/>
    </row>
    <row r="179" spans="2:14" ht="13" x14ac:dyDescent="0.3">
      <c r="B179" s="43">
        <v>451038.2165623795</v>
      </c>
      <c r="C179" s="36" t="e">
        <v>#N/A</v>
      </c>
      <c r="D179" s="71">
        <v>0</v>
      </c>
      <c r="E179" s="115">
        <f t="shared" si="20"/>
        <v>1</v>
      </c>
      <c r="G179" s="44">
        <f t="shared" si="14"/>
        <v>0</v>
      </c>
      <c r="H179" s="44">
        <f t="shared" si="15"/>
        <v>451038.2165623795</v>
      </c>
      <c r="I179" s="40"/>
      <c r="J179" s="85">
        <f t="shared" si="16"/>
        <v>0</v>
      </c>
      <c r="K179" s="85">
        <f t="shared" si="17"/>
        <v>0</v>
      </c>
      <c r="L179" s="85">
        <f t="shared" si="18"/>
        <v>0</v>
      </c>
      <c r="M179" s="85">
        <f t="shared" si="19"/>
        <v>451038.2165623795</v>
      </c>
      <c r="N179" s="52"/>
    </row>
    <row r="180" spans="2:14" ht="13" x14ac:dyDescent="0.3">
      <c r="B180" s="43">
        <v>355653.77608948242</v>
      </c>
      <c r="C180" s="36" t="e">
        <v>#N/A</v>
      </c>
      <c r="D180" s="71">
        <v>0</v>
      </c>
      <c r="E180" s="115">
        <f t="shared" si="20"/>
        <v>1</v>
      </c>
      <c r="G180" s="44">
        <f t="shared" si="14"/>
        <v>0</v>
      </c>
      <c r="H180" s="44">
        <f t="shared" si="15"/>
        <v>355653.77608948242</v>
      </c>
      <c r="I180" s="40"/>
      <c r="J180" s="85">
        <f t="shared" si="16"/>
        <v>0</v>
      </c>
      <c r="K180" s="85">
        <f t="shared" si="17"/>
        <v>0</v>
      </c>
      <c r="L180" s="85">
        <f t="shared" si="18"/>
        <v>0</v>
      </c>
      <c r="M180" s="85">
        <f t="shared" si="19"/>
        <v>355653.77608948242</v>
      </c>
      <c r="N180" s="52"/>
    </row>
    <row r="181" spans="2:14" ht="13" x14ac:dyDescent="0.3">
      <c r="B181" s="43">
        <v>9801.4233321317879</v>
      </c>
      <c r="C181" s="36">
        <v>25</v>
      </c>
      <c r="D181" s="71">
        <v>0</v>
      </c>
      <c r="E181" s="115">
        <f t="shared" si="20"/>
        <v>1</v>
      </c>
      <c r="G181" s="44">
        <f t="shared" si="14"/>
        <v>0</v>
      </c>
      <c r="H181" s="44">
        <f t="shared" si="15"/>
        <v>9801.4233321317879</v>
      </c>
      <c r="I181" s="40"/>
      <c r="J181" s="85">
        <f t="shared" si="16"/>
        <v>0</v>
      </c>
      <c r="K181" s="85">
        <f t="shared" si="17"/>
        <v>0</v>
      </c>
      <c r="L181" s="85">
        <f t="shared" si="18"/>
        <v>9801.4233321317879</v>
      </c>
      <c r="M181" s="85">
        <f t="shared" si="19"/>
        <v>0</v>
      </c>
      <c r="N181" s="52"/>
    </row>
    <row r="182" spans="2:14" ht="13" x14ac:dyDescent="0.3">
      <c r="B182" s="43">
        <v>42144.719550733738</v>
      </c>
      <c r="C182" s="36" t="e">
        <v>#N/A</v>
      </c>
      <c r="D182" s="71">
        <v>0</v>
      </c>
      <c r="E182" s="115">
        <f t="shared" si="20"/>
        <v>1</v>
      </c>
      <c r="G182" s="44">
        <f t="shared" si="14"/>
        <v>0</v>
      </c>
      <c r="H182" s="44">
        <f t="shared" si="15"/>
        <v>42144.719550733738</v>
      </c>
      <c r="I182" s="40"/>
      <c r="J182" s="85">
        <f t="shared" si="16"/>
        <v>0</v>
      </c>
      <c r="K182" s="85">
        <f t="shared" si="17"/>
        <v>0</v>
      </c>
      <c r="L182" s="85">
        <f t="shared" si="18"/>
        <v>0</v>
      </c>
      <c r="M182" s="85">
        <f t="shared" si="19"/>
        <v>42144.719550733738</v>
      </c>
      <c r="N182" s="52"/>
    </row>
    <row r="183" spans="2:14" ht="13" x14ac:dyDescent="0.3">
      <c r="B183" s="43">
        <v>15597113.352047436</v>
      </c>
      <c r="C183" s="36" t="e">
        <v>#N/A</v>
      </c>
      <c r="D183" s="71">
        <v>0</v>
      </c>
      <c r="E183" s="115">
        <f t="shared" si="20"/>
        <v>1</v>
      </c>
      <c r="G183" s="44">
        <f t="shared" si="14"/>
        <v>0</v>
      </c>
      <c r="H183" s="44">
        <f t="shared" si="15"/>
        <v>15597113.352047436</v>
      </c>
      <c r="I183" s="40"/>
      <c r="J183" s="85">
        <f t="shared" si="16"/>
        <v>0</v>
      </c>
      <c r="K183" s="85">
        <f t="shared" si="17"/>
        <v>0</v>
      </c>
      <c r="L183" s="85">
        <f t="shared" si="18"/>
        <v>0</v>
      </c>
      <c r="M183" s="85">
        <f t="shared" si="19"/>
        <v>15597113.352047436</v>
      </c>
      <c r="N183" s="52"/>
    </row>
    <row r="184" spans="2:14" ht="13" x14ac:dyDescent="0.3">
      <c r="B184" s="43">
        <v>66574.350444300784</v>
      </c>
      <c r="C184" s="36" t="e">
        <v>#N/A</v>
      </c>
      <c r="D184" s="71">
        <v>0</v>
      </c>
      <c r="E184" s="115">
        <f t="shared" si="20"/>
        <v>1</v>
      </c>
      <c r="G184" s="44">
        <f t="shared" si="14"/>
        <v>0</v>
      </c>
      <c r="H184" s="44">
        <f t="shared" si="15"/>
        <v>66574.350444300784</v>
      </c>
      <c r="I184" s="40"/>
      <c r="J184" s="85">
        <f t="shared" si="16"/>
        <v>0</v>
      </c>
      <c r="K184" s="85">
        <f t="shared" si="17"/>
        <v>0</v>
      </c>
      <c r="L184" s="85">
        <f t="shared" si="18"/>
        <v>0</v>
      </c>
      <c r="M184" s="85">
        <f t="shared" si="19"/>
        <v>66574.350444300784</v>
      </c>
      <c r="N184" s="52"/>
    </row>
    <row r="185" spans="2:14" ht="13" x14ac:dyDescent="0.3">
      <c r="B185" s="43">
        <v>20095.519112283757</v>
      </c>
      <c r="C185" s="36" t="e">
        <v>#N/A</v>
      </c>
      <c r="D185" s="71">
        <v>0</v>
      </c>
      <c r="E185" s="115">
        <f t="shared" si="20"/>
        <v>1</v>
      </c>
      <c r="G185" s="44">
        <f t="shared" si="14"/>
        <v>0</v>
      </c>
      <c r="H185" s="44">
        <f t="shared" si="15"/>
        <v>20095.519112283757</v>
      </c>
      <c r="I185" s="40"/>
      <c r="J185" s="85">
        <f t="shared" si="16"/>
        <v>0</v>
      </c>
      <c r="K185" s="85">
        <f t="shared" si="17"/>
        <v>0</v>
      </c>
      <c r="L185" s="85">
        <f t="shared" si="18"/>
        <v>0</v>
      </c>
      <c r="M185" s="85">
        <f t="shared" si="19"/>
        <v>20095.519112283757</v>
      </c>
      <c r="N185" s="52"/>
    </row>
    <row r="186" spans="2:14" ht="13" x14ac:dyDescent="0.3">
      <c r="B186" s="43">
        <v>16759.53174567534</v>
      </c>
      <c r="C186" s="36" t="e">
        <v>#N/A</v>
      </c>
      <c r="D186" s="71">
        <v>0</v>
      </c>
      <c r="E186" s="115">
        <f t="shared" si="20"/>
        <v>1</v>
      </c>
      <c r="G186" s="44">
        <f t="shared" si="14"/>
        <v>0</v>
      </c>
      <c r="H186" s="44">
        <f t="shared" si="15"/>
        <v>16759.53174567534</v>
      </c>
      <c r="I186" s="40"/>
      <c r="J186" s="85">
        <f t="shared" si="16"/>
        <v>0</v>
      </c>
      <c r="K186" s="85">
        <f t="shared" si="17"/>
        <v>0</v>
      </c>
      <c r="L186" s="85">
        <f t="shared" si="18"/>
        <v>0</v>
      </c>
      <c r="M186" s="85">
        <f t="shared" si="19"/>
        <v>16759.53174567534</v>
      </c>
      <c r="N186" s="52"/>
    </row>
    <row r="187" spans="2:14" ht="13" x14ac:dyDescent="0.3">
      <c r="B187" s="43">
        <v>9399.685617800711</v>
      </c>
      <c r="C187" s="36" t="e">
        <v>#N/A</v>
      </c>
      <c r="D187" s="71">
        <v>0</v>
      </c>
      <c r="E187" s="115">
        <f t="shared" si="20"/>
        <v>1</v>
      </c>
      <c r="G187" s="44">
        <f t="shared" si="14"/>
        <v>0</v>
      </c>
      <c r="H187" s="44">
        <f t="shared" si="15"/>
        <v>9399.685617800711</v>
      </c>
      <c r="I187" s="40"/>
      <c r="J187" s="85">
        <f t="shared" si="16"/>
        <v>0</v>
      </c>
      <c r="K187" s="85">
        <f t="shared" si="17"/>
        <v>0</v>
      </c>
      <c r="L187" s="85">
        <f t="shared" si="18"/>
        <v>0</v>
      </c>
      <c r="M187" s="85">
        <f t="shared" si="19"/>
        <v>9399.685617800711</v>
      </c>
      <c r="N187" s="52"/>
    </row>
    <row r="188" spans="2:14" ht="13" x14ac:dyDescent="0.3">
      <c r="B188" s="43">
        <v>197975.37170100544</v>
      </c>
      <c r="C188" s="36" t="e">
        <v>#N/A</v>
      </c>
      <c r="D188" s="71">
        <v>0</v>
      </c>
      <c r="E188" s="115">
        <f t="shared" si="20"/>
        <v>1</v>
      </c>
      <c r="G188" s="44">
        <f t="shared" si="14"/>
        <v>0</v>
      </c>
      <c r="H188" s="44">
        <f t="shared" si="15"/>
        <v>197975.37170100544</v>
      </c>
      <c r="I188" s="40"/>
      <c r="J188" s="85">
        <f t="shared" si="16"/>
        <v>0</v>
      </c>
      <c r="K188" s="85">
        <f t="shared" si="17"/>
        <v>0</v>
      </c>
      <c r="L188" s="85">
        <f t="shared" si="18"/>
        <v>0</v>
      </c>
      <c r="M188" s="85">
        <f t="shared" si="19"/>
        <v>197975.37170100544</v>
      </c>
      <c r="N188" s="52"/>
    </row>
    <row r="189" spans="2:14" ht="13" x14ac:dyDescent="0.3">
      <c r="B189" s="43">
        <v>7670.8580634493919</v>
      </c>
      <c r="C189" s="36" t="e">
        <v>#N/A</v>
      </c>
      <c r="D189" s="71">
        <v>0</v>
      </c>
      <c r="E189" s="115">
        <f t="shared" si="20"/>
        <v>1</v>
      </c>
      <c r="G189" s="44">
        <f t="shared" si="14"/>
        <v>0</v>
      </c>
      <c r="H189" s="44">
        <f t="shared" si="15"/>
        <v>7670.8580634493919</v>
      </c>
      <c r="I189" s="40"/>
      <c r="J189" s="85">
        <f t="shared" si="16"/>
        <v>0</v>
      </c>
      <c r="K189" s="85">
        <f t="shared" si="17"/>
        <v>0</v>
      </c>
      <c r="L189" s="85">
        <f t="shared" si="18"/>
        <v>0</v>
      </c>
      <c r="M189" s="85">
        <f t="shared" si="19"/>
        <v>7670.8580634493919</v>
      </c>
      <c r="N189" s="52"/>
    </row>
    <row r="190" spans="2:14" ht="13" x14ac:dyDescent="0.3">
      <c r="B190" s="43">
        <v>337.77769220046525</v>
      </c>
      <c r="C190" s="36" t="e">
        <v>#N/A</v>
      </c>
      <c r="D190" s="71">
        <v>0</v>
      </c>
      <c r="E190" s="115">
        <f t="shared" si="20"/>
        <v>1</v>
      </c>
      <c r="G190" s="44">
        <f t="shared" si="14"/>
        <v>0</v>
      </c>
      <c r="H190" s="44">
        <f t="shared" si="15"/>
        <v>337.77769220046525</v>
      </c>
      <c r="I190" s="40"/>
      <c r="J190" s="85">
        <f t="shared" si="16"/>
        <v>0</v>
      </c>
      <c r="K190" s="85">
        <f t="shared" si="17"/>
        <v>0</v>
      </c>
      <c r="L190" s="85">
        <f t="shared" si="18"/>
        <v>0</v>
      </c>
      <c r="M190" s="85">
        <f t="shared" si="19"/>
        <v>337.77769220046525</v>
      </c>
      <c r="N190" s="52"/>
    </row>
    <row r="191" spans="2:14" ht="13" x14ac:dyDescent="0.3">
      <c r="B191" s="43">
        <v>1564.8004506696275</v>
      </c>
      <c r="C191" s="36" t="e">
        <v>#N/A</v>
      </c>
      <c r="D191" s="71">
        <v>0</v>
      </c>
      <c r="E191" s="115">
        <f t="shared" si="20"/>
        <v>1</v>
      </c>
      <c r="G191" s="44">
        <f t="shared" si="14"/>
        <v>0</v>
      </c>
      <c r="H191" s="44">
        <f t="shared" si="15"/>
        <v>1564.8004506696275</v>
      </c>
      <c r="I191" s="40"/>
      <c r="J191" s="85">
        <f t="shared" si="16"/>
        <v>0</v>
      </c>
      <c r="K191" s="85">
        <f t="shared" si="17"/>
        <v>0</v>
      </c>
      <c r="L191" s="85">
        <f t="shared" si="18"/>
        <v>0</v>
      </c>
      <c r="M191" s="85">
        <f t="shared" si="19"/>
        <v>1564.8004506696275</v>
      </c>
      <c r="N191" s="52"/>
    </row>
    <row r="192" spans="2:14" ht="13" x14ac:dyDescent="0.3">
      <c r="B192" s="43">
        <v>9737.4633100011742</v>
      </c>
      <c r="C192" s="36" t="e">
        <v>#N/A</v>
      </c>
      <c r="D192" s="71">
        <v>0</v>
      </c>
      <c r="E192" s="115">
        <f t="shared" si="20"/>
        <v>1</v>
      </c>
      <c r="G192" s="44">
        <f t="shared" si="14"/>
        <v>0</v>
      </c>
      <c r="H192" s="44">
        <f t="shared" si="15"/>
        <v>9737.4633100011742</v>
      </c>
      <c r="I192" s="40"/>
      <c r="J192" s="85">
        <f t="shared" si="16"/>
        <v>0</v>
      </c>
      <c r="K192" s="85">
        <f t="shared" si="17"/>
        <v>0</v>
      </c>
      <c r="L192" s="85">
        <f t="shared" si="18"/>
        <v>0</v>
      </c>
      <c r="M192" s="85">
        <f t="shared" si="19"/>
        <v>9737.4633100011742</v>
      </c>
      <c r="N192" s="52"/>
    </row>
    <row r="193" spans="2:14" ht="13" x14ac:dyDescent="0.3">
      <c r="B193" s="43">
        <v>16544.484090998241</v>
      </c>
      <c r="C193" s="36" t="e">
        <v>#N/A</v>
      </c>
      <c r="D193" s="71">
        <v>0</v>
      </c>
      <c r="E193" s="115">
        <f t="shared" si="20"/>
        <v>1</v>
      </c>
      <c r="G193" s="44">
        <f t="shared" si="14"/>
        <v>0</v>
      </c>
      <c r="H193" s="44">
        <f t="shared" si="15"/>
        <v>16544.484090998241</v>
      </c>
      <c r="I193" s="40"/>
      <c r="J193" s="85">
        <f t="shared" si="16"/>
        <v>0</v>
      </c>
      <c r="K193" s="85">
        <f t="shared" si="17"/>
        <v>0</v>
      </c>
      <c r="L193" s="85">
        <f t="shared" si="18"/>
        <v>0</v>
      </c>
      <c r="M193" s="85">
        <f t="shared" si="19"/>
        <v>16544.484090998241</v>
      </c>
      <c r="N193" s="52"/>
    </row>
    <row r="194" spans="2:14" ht="13" x14ac:dyDescent="0.3">
      <c r="B194" s="43">
        <v>9737.4633100011742</v>
      </c>
      <c r="C194" s="36" t="e">
        <v>#N/A</v>
      </c>
      <c r="D194" s="71">
        <v>0</v>
      </c>
      <c r="E194" s="115">
        <f t="shared" si="20"/>
        <v>1</v>
      </c>
      <c r="G194" s="44">
        <f t="shared" si="14"/>
        <v>0</v>
      </c>
      <c r="H194" s="44">
        <f t="shared" si="15"/>
        <v>9737.4633100011742</v>
      </c>
      <c r="I194" s="40"/>
      <c r="J194" s="85">
        <f t="shared" si="16"/>
        <v>0</v>
      </c>
      <c r="K194" s="85">
        <f t="shared" si="17"/>
        <v>0</v>
      </c>
      <c r="L194" s="85">
        <f t="shared" si="18"/>
        <v>0</v>
      </c>
      <c r="M194" s="85">
        <f t="shared" si="19"/>
        <v>9737.4633100011742</v>
      </c>
      <c r="N194" s="52"/>
    </row>
    <row r="195" spans="2:14" ht="13" x14ac:dyDescent="0.3">
      <c r="B195" s="43">
        <v>9737.4633100011742</v>
      </c>
      <c r="C195" s="36" t="e">
        <v>#N/A</v>
      </c>
      <c r="D195" s="71">
        <v>0</v>
      </c>
      <c r="E195" s="115">
        <f t="shared" si="20"/>
        <v>1</v>
      </c>
      <c r="G195" s="44">
        <f t="shared" si="14"/>
        <v>0</v>
      </c>
      <c r="H195" s="44">
        <f t="shared" si="15"/>
        <v>9737.4633100011742</v>
      </c>
      <c r="I195" s="40"/>
      <c r="J195" s="85">
        <f t="shared" si="16"/>
        <v>0</v>
      </c>
      <c r="K195" s="85">
        <f t="shared" si="17"/>
        <v>0</v>
      </c>
      <c r="L195" s="85">
        <f t="shared" si="18"/>
        <v>0</v>
      </c>
      <c r="M195" s="85">
        <f t="shared" si="19"/>
        <v>9737.4633100011742</v>
      </c>
      <c r="N195" s="52"/>
    </row>
    <row r="196" spans="2:14" ht="13" x14ac:dyDescent="0.3">
      <c r="B196" s="43">
        <v>9713.0887003523094</v>
      </c>
      <c r="C196" s="36" t="e">
        <v>#N/A</v>
      </c>
      <c r="D196" s="72">
        <v>0</v>
      </c>
      <c r="E196" s="115">
        <f t="shared" si="20"/>
        <v>1</v>
      </c>
      <c r="G196" s="44">
        <f t="shared" si="14"/>
        <v>0</v>
      </c>
      <c r="H196" s="44">
        <f t="shared" si="15"/>
        <v>9713.0887003523094</v>
      </c>
      <c r="I196" s="40"/>
      <c r="J196" s="85">
        <f t="shared" si="16"/>
        <v>0</v>
      </c>
      <c r="K196" s="85">
        <f t="shared" si="17"/>
        <v>0</v>
      </c>
      <c r="L196" s="85">
        <f t="shared" si="18"/>
        <v>0</v>
      </c>
      <c r="M196" s="85">
        <f t="shared" si="19"/>
        <v>9713.0887003523094</v>
      </c>
      <c r="N196" s="52"/>
    </row>
    <row r="197" spans="2:14" ht="13" x14ac:dyDescent="0.3">
      <c r="B197" s="43">
        <v>9737.4633100011742</v>
      </c>
      <c r="C197" s="36" t="e">
        <v>#N/A</v>
      </c>
      <c r="D197" s="73">
        <v>0</v>
      </c>
      <c r="E197" s="115">
        <f t="shared" si="20"/>
        <v>1</v>
      </c>
      <c r="G197" s="44">
        <f t="shared" si="14"/>
        <v>0</v>
      </c>
      <c r="H197" s="44">
        <f t="shared" si="15"/>
        <v>9737.4633100011742</v>
      </c>
      <c r="I197" s="40"/>
      <c r="J197" s="85">
        <f t="shared" si="16"/>
        <v>0</v>
      </c>
      <c r="K197" s="85">
        <f t="shared" si="17"/>
        <v>0</v>
      </c>
      <c r="L197" s="85">
        <f t="shared" si="18"/>
        <v>0</v>
      </c>
      <c r="M197" s="85">
        <f t="shared" si="19"/>
        <v>9737.4633100011742</v>
      </c>
      <c r="N197" s="52"/>
    </row>
    <row r="198" spans="2:14" ht="13" x14ac:dyDescent="0.3">
      <c r="B198" s="43">
        <v>111585.35104839686</v>
      </c>
      <c r="C198" s="36" t="e">
        <v>#N/A</v>
      </c>
      <c r="D198" s="73">
        <v>0</v>
      </c>
      <c r="E198" s="115">
        <f t="shared" si="20"/>
        <v>1</v>
      </c>
      <c r="G198" s="44">
        <f t="shared" si="14"/>
        <v>0</v>
      </c>
      <c r="H198" s="44">
        <f t="shared" si="15"/>
        <v>111585.35104839686</v>
      </c>
      <c r="I198" s="40"/>
      <c r="J198" s="85">
        <f t="shared" si="16"/>
        <v>0</v>
      </c>
      <c r="K198" s="85">
        <f t="shared" si="17"/>
        <v>0</v>
      </c>
      <c r="L198" s="85">
        <f t="shared" si="18"/>
        <v>0</v>
      </c>
      <c r="M198" s="85">
        <f t="shared" si="19"/>
        <v>111585.35104839686</v>
      </c>
      <c r="N198" s="52"/>
    </row>
    <row r="199" spans="2:14" ht="13" x14ac:dyDescent="0.3">
      <c r="B199" s="43">
        <v>487.90283068057431</v>
      </c>
      <c r="C199" s="36" t="e">
        <v>#N/A</v>
      </c>
      <c r="D199" s="73">
        <v>0</v>
      </c>
      <c r="E199" s="115">
        <f t="shared" si="20"/>
        <v>1</v>
      </c>
      <c r="G199" s="44">
        <f t="shared" si="14"/>
        <v>0</v>
      </c>
      <c r="H199" s="44">
        <f t="shared" si="15"/>
        <v>487.90283068057431</v>
      </c>
      <c r="I199" s="40"/>
      <c r="J199" s="85">
        <f t="shared" si="16"/>
        <v>0</v>
      </c>
      <c r="K199" s="85">
        <f t="shared" si="17"/>
        <v>0</v>
      </c>
      <c r="L199" s="85">
        <f t="shared" si="18"/>
        <v>0</v>
      </c>
      <c r="M199" s="85">
        <f t="shared" si="19"/>
        <v>487.90283068057431</v>
      </c>
      <c r="N199" s="52"/>
    </row>
    <row r="200" spans="2:14" ht="13" x14ac:dyDescent="0.3">
      <c r="B200" s="43">
        <v>9737.4633100011742</v>
      </c>
      <c r="C200" s="36" t="e">
        <v>#N/A</v>
      </c>
      <c r="D200" s="73">
        <v>0</v>
      </c>
      <c r="E200" s="115">
        <f t="shared" si="20"/>
        <v>1</v>
      </c>
      <c r="G200" s="44">
        <f t="shared" ref="G200:G266" si="21">D200*$B200</f>
        <v>0</v>
      </c>
      <c r="H200" s="44">
        <f t="shared" ref="H200:H266" si="22">E200*$B200</f>
        <v>9737.4633100011742</v>
      </c>
      <c r="I200" s="40"/>
      <c r="J200" s="85">
        <f t="shared" ref="J200:J259" si="23">IF(ISERROR(C200),0,IF(C200&gt;=BulkSecLimit,H200,0))</f>
        <v>0</v>
      </c>
      <c r="K200" s="85">
        <f t="shared" ref="K200:K259" si="24">IF(ISERROR(C200),0,IF(AND(C200&gt;=RegionalSecLimit,C200&lt;BulkSecLimit),H200,0))</f>
        <v>0</v>
      </c>
      <c r="L200" s="85">
        <f t="shared" ref="L200:L259" si="25">G200+IF(ISERROR(C200),0,IF(C200&lt;RegionalSecLimit,H200,0))</f>
        <v>0</v>
      </c>
      <c r="M200" s="85">
        <f t="shared" ref="M200:M259" si="26">B200-SUM(J200:L200)</f>
        <v>9737.4633100011742</v>
      </c>
      <c r="N200" s="52"/>
    </row>
    <row r="201" spans="2:14" ht="13" x14ac:dyDescent="0.3">
      <c r="B201" s="43">
        <v>9737.4633100011742</v>
      </c>
      <c r="C201" s="36" t="e">
        <v>#N/A</v>
      </c>
      <c r="D201" s="73">
        <v>0</v>
      </c>
      <c r="E201" s="115">
        <f t="shared" ref="E201:E264" si="27">1-D201</f>
        <v>1</v>
      </c>
      <c r="G201" s="44">
        <f t="shared" si="21"/>
        <v>0</v>
      </c>
      <c r="H201" s="44">
        <f t="shared" si="22"/>
        <v>9737.4633100011742</v>
      </c>
      <c r="I201" s="40"/>
      <c r="J201" s="85">
        <f t="shared" si="23"/>
        <v>0</v>
      </c>
      <c r="K201" s="85">
        <f t="shared" si="24"/>
        <v>0</v>
      </c>
      <c r="L201" s="85">
        <f t="shared" si="25"/>
        <v>0</v>
      </c>
      <c r="M201" s="85">
        <f t="shared" si="26"/>
        <v>9737.4633100011742</v>
      </c>
      <c r="N201" s="52"/>
    </row>
    <row r="202" spans="2:14" ht="13" x14ac:dyDescent="0.3">
      <c r="B202" s="43">
        <v>9737.4633100011742</v>
      </c>
      <c r="C202" s="36" t="e">
        <v>#N/A</v>
      </c>
      <c r="D202" s="73">
        <v>0</v>
      </c>
      <c r="E202" s="115">
        <f t="shared" si="27"/>
        <v>1</v>
      </c>
      <c r="G202" s="44">
        <f t="shared" si="21"/>
        <v>0</v>
      </c>
      <c r="H202" s="44">
        <f t="shared" si="22"/>
        <v>9737.4633100011742</v>
      </c>
      <c r="I202" s="40"/>
      <c r="J202" s="85">
        <f t="shared" si="23"/>
        <v>0</v>
      </c>
      <c r="K202" s="85">
        <f t="shared" si="24"/>
        <v>0</v>
      </c>
      <c r="L202" s="85">
        <f t="shared" si="25"/>
        <v>0</v>
      </c>
      <c r="M202" s="85">
        <f t="shared" si="26"/>
        <v>9737.4633100011742</v>
      </c>
      <c r="N202" s="52"/>
    </row>
    <row r="203" spans="2:14" ht="13" x14ac:dyDescent="0.3">
      <c r="B203" s="43">
        <v>337.77769220046525</v>
      </c>
      <c r="C203" s="36" t="e">
        <v>#N/A</v>
      </c>
      <c r="D203" s="73">
        <v>0</v>
      </c>
      <c r="E203" s="115">
        <f t="shared" si="27"/>
        <v>1</v>
      </c>
      <c r="G203" s="44">
        <f t="shared" si="21"/>
        <v>0</v>
      </c>
      <c r="H203" s="44">
        <f t="shared" si="22"/>
        <v>337.77769220046525</v>
      </c>
      <c r="I203" s="40"/>
      <c r="J203" s="85">
        <f t="shared" si="23"/>
        <v>0</v>
      </c>
      <c r="K203" s="85">
        <f t="shared" si="24"/>
        <v>0</v>
      </c>
      <c r="L203" s="85">
        <f t="shared" si="25"/>
        <v>0</v>
      </c>
      <c r="M203" s="85">
        <f t="shared" si="26"/>
        <v>337.77769220046525</v>
      </c>
      <c r="N203" s="52"/>
    </row>
    <row r="204" spans="2:14" ht="13" x14ac:dyDescent="0.3">
      <c r="B204" s="43">
        <v>9399.685617800711</v>
      </c>
      <c r="C204" s="36" t="e">
        <v>#N/A</v>
      </c>
      <c r="D204" s="73">
        <v>0</v>
      </c>
      <c r="E204" s="115">
        <f t="shared" si="27"/>
        <v>1</v>
      </c>
      <c r="G204" s="44">
        <f t="shared" si="21"/>
        <v>0</v>
      </c>
      <c r="H204" s="44">
        <f t="shared" si="22"/>
        <v>9399.685617800711</v>
      </c>
      <c r="I204" s="40"/>
      <c r="J204" s="85">
        <f t="shared" si="23"/>
        <v>0</v>
      </c>
      <c r="K204" s="85">
        <f t="shared" si="24"/>
        <v>0</v>
      </c>
      <c r="L204" s="85">
        <f t="shared" si="25"/>
        <v>0</v>
      </c>
      <c r="M204" s="85">
        <f t="shared" si="26"/>
        <v>9399.685617800711</v>
      </c>
      <c r="N204" s="52"/>
    </row>
    <row r="205" spans="2:14" ht="13" x14ac:dyDescent="0.3">
      <c r="B205" s="43">
        <v>337.77769220046525</v>
      </c>
      <c r="C205" s="36" t="e">
        <v>#N/A</v>
      </c>
      <c r="D205" s="73">
        <v>0</v>
      </c>
      <c r="E205" s="115">
        <f t="shared" si="27"/>
        <v>1</v>
      </c>
      <c r="G205" s="44">
        <f t="shared" si="21"/>
        <v>0</v>
      </c>
      <c r="H205" s="44">
        <f t="shared" si="22"/>
        <v>337.77769220046525</v>
      </c>
      <c r="I205" s="40"/>
      <c r="J205" s="85">
        <f t="shared" si="23"/>
        <v>0</v>
      </c>
      <c r="K205" s="85">
        <f t="shared" si="24"/>
        <v>0</v>
      </c>
      <c r="L205" s="85">
        <f t="shared" si="25"/>
        <v>0</v>
      </c>
      <c r="M205" s="85">
        <f t="shared" si="26"/>
        <v>337.77769220046525</v>
      </c>
      <c r="N205" s="52"/>
    </row>
    <row r="206" spans="2:14" ht="13" x14ac:dyDescent="0.3">
      <c r="B206" s="43">
        <v>337.77769220046525</v>
      </c>
      <c r="C206" s="36" t="e">
        <v>#N/A</v>
      </c>
      <c r="D206" s="73">
        <v>0</v>
      </c>
      <c r="E206" s="115">
        <f t="shared" si="27"/>
        <v>1</v>
      </c>
      <c r="G206" s="44">
        <f t="shared" si="21"/>
        <v>0</v>
      </c>
      <c r="H206" s="44">
        <f t="shared" si="22"/>
        <v>337.77769220046525</v>
      </c>
      <c r="I206" s="40"/>
      <c r="J206" s="85">
        <f t="shared" si="23"/>
        <v>0</v>
      </c>
      <c r="K206" s="85">
        <f t="shared" si="24"/>
        <v>0</v>
      </c>
      <c r="L206" s="85">
        <f t="shared" si="25"/>
        <v>0</v>
      </c>
      <c r="M206" s="85">
        <f t="shared" si="26"/>
        <v>337.77769220046525</v>
      </c>
      <c r="N206" s="52"/>
    </row>
    <row r="207" spans="2:14" ht="13" x14ac:dyDescent="0.3">
      <c r="B207" s="43">
        <v>337.77769220046525</v>
      </c>
      <c r="C207" s="36" t="e">
        <v>#N/A</v>
      </c>
      <c r="D207" s="73">
        <v>0</v>
      </c>
      <c r="E207" s="115">
        <f t="shared" si="27"/>
        <v>1</v>
      </c>
      <c r="G207" s="44">
        <f t="shared" si="21"/>
        <v>0</v>
      </c>
      <c r="H207" s="44">
        <f t="shared" si="22"/>
        <v>337.77769220046525</v>
      </c>
      <c r="I207" s="40"/>
      <c r="J207" s="85">
        <f t="shared" si="23"/>
        <v>0</v>
      </c>
      <c r="K207" s="85">
        <f t="shared" si="24"/>
        <v>0</v>
      </c>
      <c r="L207" s="85">
        <f t="shared" si="25"/>
        <v>0</v>
      </c>
      <c r="M207" s="85">
        <f t="shared" si="26"/>
        <v>337.77769220046525</v>
      </c>
      <c r="N207" s="52"/>
    </row>
    <row r="208" spans="2:14" ht="13" x14ac:dyDescent="0.3">
      <c r="B208" s="43">
        <v>337.77769220046525</v>
      </c>
      <c r="C208" s="36" t="e">
        <v>#N/A</v>
      </c>
      <c r="D208" s="73">
        <v>0</v>
      </c>
      <c r="E208" s="115">
        <f t="shared" si="27"/>
        <v>1</v>
      </c>
      <c r="G208" s="44">
        <f t="shared" si="21"/>
        <v>0</v>
      </c>
      <c r="H208" s="44">
        <f t="shared" si="22"/>
        <v>337.77769220046525</v>
      </c>
      <c r="I208" s="40"/>
      <c r="J208" s="85">
        <f t="shared" si="23"/>
        <v>0</v>
      </c>
      <c r="K208" s="85">
        <f t="shared" si="24"/>
        <v>0</v>
      </c>
      <c r="L208" s="85">
        <f t="shared" si="25"/>
        <v>0</v>
      </c>
      <c r="M208" s="85">
        <f t="shared" si="26"/>
        <v>337.77769220046525</v>
      </c>
      <c r="N208" s="52"/>
    </row>
    <row r="209" spans="2:14" ht="13" x14ac:dyDescent="0.3">
      <c r="B209" s="43">
        <v>337.77769220046525</v>
      </c>
      <c r="C209" s="36" t="e">
        <v>#N/A</v>
      </c>
      <c r="D209" s="73">
        <v>0</v>
      </c>
      <c r="E209" s="115">
        <f t="shared" si="27"/>
        <v>1</v>
      </c>
      <c r="G209" s="44">
        <f t="shared" si="21"/>
        <v>0</v>
      </c>
      <c r="H209" s="44">
        <f t="shared" si="22"/>
        <v>337.77769220046525</v>
      </c>
      <c r="I209" s="40"/>
      <c r="J209" s="85">
        <f t="shared" si="23"/>
        <v>0</v>
      </c>
      <c r="K209" s="85">
        <f t="shared" si="24"/>
        <v>0</v>
      </c>
      <c r="L209" s="85">
        <f t="shared" si="25"/>
        <v>0</v>
      </c>
      <c r="M209" s="85">
        <f t="shared" si="26"/>
        <v>337.77769220046525</v>
      </c>
      <c r="N209" s="52"/>
    </row>
    <row r="210" spans="2:14" ht="13" x14ac:dyDescent="0.3">
      <c r="B210" s="43">
        <v>337.77769220046525</v>
      </c>
      <c r="C210" s="36" t="e">
        <v>#N/A</v>
      </c>
      <c r="D210" s="73">
        <v>0</v>
      </c>
      <c r="E210" s="115">
        <f t="shared" si="27"/>
        <v>1</v>
      </c>
      <c r="G210" s="44">
        <f t="shared" si="21"/>
        <v>0</v>
      </c>
      <c r="H210" s="44">
        <f t="shared" si="22"/>
        <v>337.77769220046525</v>
      </c>
      <c r="I210" s="40"/>
      <c r="J210" s="85">
        <f t="shared" si="23"/>
        <v>0</v>
      </c>
      <c r="K210" s="85">
        <f t="shared" si="24"/>
        <v>0</v>
      </c>
      <c r="L210" s="85">
        <f t="shared" si="25"/>
        <v>0</v>
      </c>
      <c r="M210" s="85">
        <f t="shared" si="26"/>
        <v>337.77769220046525</v>
      </c>
      <c r="N210" s="52"/>
    </row>
    <row r="211" spans="2:14" ht="13" x14ac:dyDescent="0.3">
      <c r="B211" s="43">
        <v>337.77769220046525</v>
      </c>
      <c r="C211" s="36" t="e">
        <v>#N/A</v>
      </c>
      <c r="D211" s="73">
        <v>0</v>
      </c>
      <c r="E211" s="115">
        <f t="shared" si="27"/>
        <v>1</v>
      </c>
      <c r="G211" s="44">
        <f t="shared" si="21"/>
        <v>0</v>
      </c>
      <c r="H211" s="44">
        <f t="shared" si="22"/>
        <v>337.77769220046525</v>
      </c>
      <c r="I211" s="40"/>
      <c r="J211" s="85">
        <f t="shared" si="23"/>
        <v>0</v>
      </c>
      <c r="K211" s="85">
        <f t="shared" si="24"/>
        <v>0</v>
      </c>
      <c r="L211" s="85">
        <f t="shared" si="25"/>
        <v>0</v>
      </c>
      <c r="M211" s="85">
        <f t="shared" si="26"/>
        <v>337.77769220046525</v>
      </c>
      <c r="N211" s="52"/>
    </row>
    <row r="212" spans="2:14" ht="13" x14ac:dyDescent="0.3">
      <c r="B212" s="43">
        <v>337.77769220046525</v>
      </c>
      <c r="C212" s="36" t="e">
        <v>#N/A</v>
      </c>
      <c r="D212" s="73">
        <v>0</v>
      </c>
      <c r="E212" s="115">
        <f t="shared" si="27"/>
        <v>1</v>
      </c>
      <c r="G212" s="44">
        <f t="shared" si="21"/>
        <v>0</v>
      </c>
      <c r="H212" s="44">
        <f t="shared" si="22"/>
        <v>337.77769220046525</v>
      </c>
      <c r="I212" s="40"/>
      <c r="J212" s="85">
        <f t="shared" si="23"/>
        <v>0</v>
      </c>
      <c r="K212" s="85">
        <f t="shared" si="24"/>
        <v>0</v>
      </c>
      <c r="L212" s="85">
        <f t="shared" si="25"/>
        <v>0</v>
      </c>
      <c r="M212" s="85">
        <f t="shared" si="26"/>
        <v>337.77769220046525</v>
      </c>
      <c r="N212" s="52"/>
    </row>
    <row r="213" spans="2:14" ht="13" x14ac:dyDescent="0.3">
      <c r="B213" s="43">
        <v>337.77769220046525</v>
      </c>
      <c r="C213" s="36" t="e">
        <v>#N/A</v>
      </c>
      <c r="D213" s="73">
        <v>0</v>
      </c>
      <c r="E213" s="115">
        <f t="shared" si="27"/>
        <v>1</v>
      </c>
      <c r="G213" s="44">
        <f t="shared" si="21"/>
        <v>0</v>
      </c>
      <c r="H213" s="44">
        <f t="shared" si="22"/>
        <v>337.77769220046525</v>
      </c>
      <c r="I213" s="40"/>
      <c r="J213" s="85">
        <f t="shared" si="23"/>
        <v>0</v>
      </c>
      <c r="K213" s="85">
        <f t="shared" si="24"/>
        <v>0</v>
      </c>
      <c r="L213" s="85">
        <f t="shared" si="25"/>
        <v>0</v>
      </c>
      <c r="M213" s="85">
        <f t="shared" si="26"/>
        <v>337.77769220046525</v>
      </c>
      <c r="N213" s="52"/>
    </row>
    <row r="214" spans="2:14" ht="13" x14ac:dyDescent="0.3">
      <c r="B214" s="43">
        <v>337.77769220046525</v>
      </c>
      <c r="C214" s="36" t="e">
        <v>#N/A</v>
      </c>
      <c r="D214" s="73">
        <v>0</v>
      </c>
      <c r="E214" s="115">
        <f t="shared" si="27"/>
        <v>1</v>
      </c>
      <c r="G214" s="44">
        <f t="shared" si="21"/>
        <v>0</v>
      </c>
      <c r="H214" s="44">
        <f t="shared" si="22"/>
        <v>337.77769220046525</v>
      </c>
      <c r="I214" s="40"/>
      <c r="J214" s="85">
        <f t="shared" si="23"/>
        <v>0</v>
      </c>
      <c r="K214" s="85">
        <f t="shared" si="24"/>
        <v>0</v>
      </c>
      <c r="L214" s="85">
        <f t="shared" si="25"/>
        <v>0</v>
      </c>
      <c r="M214" s="85">
        <f t="shared" si="26"/>
        <v>337.77769220046525</v>
      </c>
      <c r="N214" s="52"/>
    </row>
    <row r="215" spans="2:14" ht="13" x14ac:dyDescent="0.3">
      <c r="B215" s="43">
        <v>337.77769220046525</v>
      </c>
      <c r="C215" s="36" t="e">
        <v>#N/A</v>
      </c>
      <c r="D215" s="73">
        <v>0</v>
      </c>
      <c r="E215" s="115">
        <f t="shared" si="27"/>
        <v>1</v>
      </c>
      <c r="G215" s="44">
        <f t="shared" si="21"/>
        <v>0</v>
      </c>
      <c r="H215" s="44">
        <f t="shared" si="22"/>
        <v>337.77769220046525</v>
      </c>
      <c r="I215" s="40"/>
      <c r="J215" s="85">
        <f t="shared" si="23"/>
        <v>0</v>
      </c>
      <c r="K215" s="85">
        <f t="shared" si="24"/>
        <v>0</v>
      </c>
      <c r="L215" s="85">
        <f t="shared" si="25"/>
        <v>0</v>
      </c>
      <c r="M215" s="85">
        <f t="shared" si="26"/>
        <v>337.77769220046525</v>
      </c>
      <c r="N215" s="52"/>
    </row>
    <row r="216" spans="2:14" ht="13" x14ac:dyDescent="0.3">
      <c r="B216" s="43">
        <v>63947.668915919021</v>
      </c>
      <c r="C216" s="36" t="e">
        <v>#N/A</v>
      </c>
      <c r="D216" s="73">
        <v>0</v>
      </c>
      <c r="E216" s="115">
        <f t="shared" si="27"/>
        <v>1</v>
      </c>
      <c r="G216" s="44">
        <f t="shared" si="21"/>
        <v>0</v>
      </c>
      <c r="H216" s="44">
        <f t="shared" si="22"/>
        <v>63947.668915919021</v>
      </c>
      <c r="I216" s="40"/>
      <c r="J216" s="85">
        <f t="shared" si="23"/>
        <v>0</v>
      </c>
      <c r="K216" s="85">
        <f t="shared" si="24"/>
        <v>0</v>
      </c>
      <c r="L216" s="85">
        <f t="shared" si="25"/>
        <v>0</v>
      </c>
      <c r="M216" s="85">
        <f t="shared" si="26"/>
        <v>63947.668915919021</v>
      </c>
      <c r="N216" s="52"/>
    </row>
    <row r="217" spans="2:14" ht="13" x14ac:dyDescent="0.3">
      <c r="B217" s="43">
        <v>9399.685617800711</v>
      </c>
      <c r="C217" s="36" t="e">
        <v>#N/A</v>
      </c>
      <c r="D217" s="73">
        <v>0</v>
      </c>
      <c r="E217" s="115">
        <f t="shared" si="27"/>
        <v>1</v>
      </c>
      <c r="G217" s="44">
        <f t="shared" si="21"/>
        <v>0</v>
      </c>
      <c r="H217" s="44">
        <f t="shared" si="22"/>
        <v>9399.685617800711</v>
      </c>
      <c r="I217" s="40"/>
      <c r="J217" s="85">
        <f t="shared" si="23"/>
        <v>0</v>
      </c>
      <c r="K217" s="85">
        <f t="shared" si="24"/>
        <v>0</v>
      </c>
      <c r="L217" s="85">
        <f t="shared" si="25"/>
        <v>0</v>
      </c>
      <c r="M217" s="85">
        <f t="shared" si="26"/>
        <v>9399.685617800711</v>
      </c>
      <c r="N217" s="52"/>
    </row>
    <row r="218" spans="2:14" ht="13" x14ac:dyDescent="0.3">
      <c r="B218" s="43">
        <v>9399.685617800711</v>
      </c>
      <c r="C218" s="36" t="e">
        <v>#N/A</v>
      </c>
      <c r="D218" s="73">
        <v>0</v>
      </c>
      <c r="E218" s="115">
        <f t="shared" si="27"/>
        <v>1</v>
      </c>
      <c r="G218" s="44">
        <f t="shared" si="21"/>
        <v>0</v>
      </c>
      <c r="H218" s="44">
        <f t="shared" si="22"/>
        <v>9399.685617800711</v>
      </c>
      <c r="I218" s="40"/>
      <c r="J218" s="85">
        <f t="shared" si="23"/>
        <v>0</v>
      </c>
      <c r="K218" s="85">
        <f t="shared" si="24"/>
        <v>0</v>
      </c>
      <c r="L218" s="85">
        <f t="shared" si="25"/>
        <v>0</v>
      </c>
      <c r="M218" s="85">
        <f t="shared" si="26"/>
        <v>9399.685617800711</v>
      </c>
      <c r="N218" s="52"/>
    </row>
    <row r="219" spans="2:14" ht="13" x14ac:dyDescent="0.3">
      <c r="B219" s="43">
        <v>9399.685617800711</v>
      </c>
      <c r="C219" s="36" t="e">
        <v>#N/A</v>
      </c>
      <c r="D219" s="73">
        <v>0</v>
      </c>
      <c r="E219" s="115">
        <f t="shared" si="27"/>
        <v>1</v>
      </c>
      <c r="G219" s="44">
        <f t="shared" si="21"/>
        <v>0</v>
      </c>
      <c r="H219" s="44">
        <f t="shared" si="22"/>
        <v>9399.685617800711</v>
      </c>
      <c r="I219" s="40"/>
      <c r="J219" s="85">
        <f t="shared" si="23"/>
        <v>0</v>
      </c>
      <c r="K219" s="85">
        <f t="shared" si="24"/>
        <v>0</v>
      </c>
      <c r="L219" s="85">
        <f t="shared" si="25"/>
        <v>0</v>
      </c>
      <c r="M219" s="85">
        <f t="shared" si="26"/>
        <v>9399.685617800711</v>
      </c>
      <c r="N219" s="52"/>
    </row>
    <row r="220" spans="2:14" ht="13" x14ac:dyDescent="0.3">
      <c r="B220" s="43">
        <v>42862.046466170556</v>
      </c>
      <c r="C220" s="36" t="e">
        <v>#N/A</v>
      </c>
      <c r="D220" s="73">
        <v>0</v>
      </c>
      <c r="E220" s="115">
        <f t="shared" si="27"/>
        <v>1</v>
      </c>
      <c r="G220" s="44">
        <f t="shared" si="21"/>
        <v>0</v>
      </c>
      <c r="H220" s="44">
        <f t="shared" si="22"/>
        <v>42862.046466170556</v>
      </c>
      <c r="I220" s="40"/>
      <c r="J220" s="85">
        <f t="shared" si="23"/>
        <v>0</v>
      </c>
      <c r="K220" s="85">
        <f t="shared" si="24"/>
        <v>0</v>
      </c>
      <c r="L220" s="85">
        <f t="shared" si="25"/>
        <v>0</v>
      </c>
      <c r="M220" s="85">
        <f t="shared" si="26"/>
        <v>42862.046466170556</v>
      </c>
      <c r="N220" s="52"/>
    </row>
    <row r="221" spans="2:14" ht="13" x14ac:dyDescent="0.3">
      <c r="B221" s="43">
        <v>2411.106114695117</v>
      </c>
      <c r="C221" s="36" t="e">
        <v>#N/A</v>
      </c>
      <c r="D221" s="73">
        <v>0</v>
      </c>
      <c r="E221" s="115">
        <f t="shared" si="27"/>
        <v>1</v>
      </c>
      <c r="G221" s="44">
        <f t="shared" si="21"/>
        <v>0</v>
      </c>
      <c r="H221" s="44">
        <f t="shared" si="22"/>
        <v>2411.106114695117</v>
      </c>
      <c r="I221" s="40"/>
      <c r="J221" s="85">
        <f t="shared" si="23"/>
        <v>0</v>
      </c>
      <c r="K221" s="85">
        <f t="shared" si="24"/>
        <v>0</v>
      </c>
      <c r="L221" s="85">
        <f t="shared" si="25"/>
        <v>0</v>
      </c>
      <c r="M221" s="85">
        <f t="shared" si="26"/>
        <v>2411.106114695117</v>
      </c>
      <c r="N221" s="52"/>
    </row>
    <row r="222" spans="2:14" ht="13" x14ac:dyDescent="0.3">
      <c r="B222" s="43">
        <v>337.77769220046525</v>
      </c>
      <c r="C222" s="36" t="e">
        <v>#N/A</v>
      </c>
      <c r="D222" s="73">
        <v>0</v>
      </c>
      <c r="E222" s="115">
        <f t="shared" si="27"/>
        <v>1</v>
      </c>
      <c r="G222" s="44">
        <f t="shared" si="21"/>
        <v>0</v>
      </c>
      <c r="H222" s="44">
        <f t="shared" si="22"/>
        <v>337.77769220046525</v>
      </c>
      <c r="I222" s="40"/>
      <c r="J222" s="85">
        <f t="shared" si="23"/>
        <v>0</v>
      </c>
      <c r="K222" s="85">
        <f t="shared" si="24"/>
        <v>0</v>
      </c>
      <c r="L222" s="85">
        <f t="shared" si="25"/>
        <v>0</v>
      </c>
      <c r="M222" s="85">
        <f t="shared" si="26"/>
        <v>337.77769220046525</v>
      </c>
      <c r="N222" s="52"/>
    </row>
    <row r="223" spans="2:14" ht="13" x14ac:dyDescent="0.3">
      <c r="B223" s="43">
        <v>337.77769220046525</v>
      </c>
      <c r="C223" s="36" t="e">
        <v>#N/A</v>
      </c>
      <c r="D223" s="73">
        <v>0</v>
      </c>
      <c r="E223" s="115">
        <f t="shared" si="27"/>
        <v>1</v>
      </c>
      <c r="G223" s="44">
        <f t="shared" si="21"/>
        <v>0</v>
      </c>
      <c r="H223" s="44">
        <f t="shared" si="22"/>
        <v>337.77769220046525</v>
      </c>
      <c r="I223" s="40"/>
      <c r="J223" s="85">
        <f t="shared" si="23"/>
        <v>0</v>
      </c>
      <c r="K223" s="85">
        <f t="shared" si="24"/>
        <v>0</v>
      </c>
      <c r="L223" s="85">
        <f t="shared" si="25"/>
        <v>0</v>
      </c>
      <c r="M223" s="85">
        <f t="shared" si="26"/>
        <v>337.77769220046525</v>
      </c>
      <c r="N223" s="52"/>
    </row>
    <row r="224" spans="2:14" ht="13" x14ac:dyDescent="0.3">
      <c r="B224" s="43">
        <v>10413.018694402106</v>
      </c>
      <c r="C224" s="36" t="e">
        <v>#N/A</v>
      </c>
      <c r="D224" s="73">
        <v>0</v>
      </c>
      <c r="E224" s="115">
        <f t="shared" si="27"/>
        <v>1</v>
      </c>
      <c r="G224" s="44">
        <f t="shared" si="21"/>
        <v>0</v>
      </c>
      <c r="H224" s="44">
        <f t="shared" si="22"/>
        <v>10413.018694402106</v>
      </c>
      <c r="I224" s="40"/>
      <c r="J224" s="85">
        <f t="shared" si="23"/>
        <v>0</v>
      </c>
      <c r="K224" s="85">
        <f t="shared" si="24"/>
        <v>0</v>
      </c>
      <c r="L224" s="85">
        <f t="shared" si="25"/>
        <v>0</v>
      </c>
      <c r="M224" s="85">
        <f t="shared" si="26"/>
        <v>10413.018694402106</v>
      </c>
      <c r="N224" s="52"/>
    </row>
    <row r="225" spans="2:14" ht="13" x14ac:dyDescent="0.3">
      <c r="B225" s="43">
        <v>16431.750867205606</v>
      </c>
      <c r="C225" s="36" t="e">
        <v>#N/A</v>
      </c>
      <c r="D225" s="73">
        <v>0</v>
      </c>
      <c r="E225" s="115">
        <f t="shared" si="27"/>
        <v>1</v>
      </c>
      <c r="G225" s="44">
        <f t="shared" si="21"/>
        <v>0</v>
      </c>
      <c r="H225" s="44">
        <f t="shared" si="22"/>
        <v>16431.750867205606</v>
      </c>
      <c r="I225" s="40"/>
      <c r="J225" s="85">
        <f t="shared" si="23"/>
        <v>0</v>
      </c>
      <c r="K225" s="85">
        <f t="shared" si="24"/>
        <v>0</v>
      </c>
      <c r="L225" s="85">
        <f t="shared" si="25"/>
        <v>0</v>
      </c>
      <c r="M225" s="85">
        <f t="shared" si="26"/>
        <v>16431.750867205606</v>
      </c>
      <c r="N225" s="52"/>
    </row>
    <row r="226" spans="2:14" ht="13" x14ac:dyDescent="0.3">
      <c r="B226" s="43">
        <v>337.77769220046525</v>
      </c>
      <c r="C226" s="36" t="e">
        <v>#N/A</v>
      </c>
      <c r="D226" s="73">
        <v>0</v>
      </c>
      <c r="E226" s="115">
        <f t="shared" si="27"/>
        <v>1</v>
      </c>
      <c r="G226" s="44">
        <f t="shared" si="21"/>
        <v>0</v>
      </c>
      <c r="H226" s="44">
        <f t="shared" si="22"/>
        <v>337.77769220046525</v>
      </c>
      <c r="I226" s="40"/>
      <c r="J226" s="85">
        <f t="shared" si="23"/>
        <v>0</v>
      </c>
      <c r="K226" s="85">
        <f t="shared" si="24"/>
        <v>0</v>
      </c>
      <c r="L226" s="85">
        <f t="shared" si="25"/>
        <v>0</v>
      </c>
      <c r="M226" s="85">
        <f t="shared" si="26"/>
        <v>337.77769220046525</v>
      </c>
      <c r="N226" s="52"/>
    </row>
    <row r="227" spans="2:14" ht="13" x14ac:dyDescent="0.3">
      <c r="B227" s="43">
        <v>337.77769220046525</v>
      </c>
      <c r="C227" s="36" t="e">
        <v>#N/A</v>
      </c>
      <c r="D227" s="73">
        <v>0</v>
      </c>
      <c r="E227" s="115">
        <f t="shared" si="27"/>
        <v>1</v>
      </c>
      <c r="G227" s="44">
        <f t="shared" si="21"/>
        <v>0</v>
      </c>
      <c r="H227" s="44">
        <f t="shared" si="22"/>
        <v>337.77769220046525</v>
      </c>
      <c r="I227" s="40"/>
      <c r="J227" s="85">
        <f t="shared" si="23"/>
        <v>0</v>
      </c>
      <c r="K227" s="85">
        <f t="shared" si="24"/>
        <v>0</v>
      </c>
      <c r="L227" s="85">
        <f t="shared" si="25"/>
        <v>0</v>
      </c>
      <c r="M227" s="85">
        <f t="shared" si="26"/>
        <v>337.77769220046525</v>
      </c>
      <c r="N227" s="52"/>
    </row>
    <row r="228" spans="2:14" ht="13" x14ac:dyDescent="0.3">
      <c r="B228" s="43">
        <v>337.77769220046525</v>
      </c>
      <c r="C228" s="36" t="e">
        <v>#N/A</v>
      </c>
      <c r="D228" s="73">
        <v>0</v>
      </c>
      <c r="E228" s="115">
        <f t="shared" si="27"/>
        <v>1</v>
      </c>
      <c r="G228" s="44">
        <f t="shared" si="21"/>
        <v>0</v>
      </c>
      <c r="H228" s="44">
        <f t="shared" si="22"/>
        <v>337.77769220046525</v>
      </c>
      <c r="I228" s="40"/>
      <c r="J228" s="85">
        <f t="shared" si="23"/>
        <v>0</v>
      </c>
      <c r="K228" s="85">
        <f t="shared" si="24"/>
        <v>0</v>
      </c>
      <c r="L228" s="85">
        <f t="shared" si="25"/>
        <v>0</v>
      </c>
      <c r="M228" s="85">
        <f t="shared" si="26"/>
        <v>337.77769220046525</v>
      </c>
      <c r="N228" s="52"/>
    </row>
    <row r="229" spans="2:14" ht="13" x14ac:dyDescent="0.3">
      <c r="B229" s="43">
        <v>23810.971835883789</v>
      </c>
      <c r="C229" s="36" t="e">
        <v>#N/A</v>
      </c>
      <c r="D229" s="73">
        <v>0</v>
      </c>
      <c r="E229" s="115">
        <f t="shared" si="27"/>
        <v>1</v>
      </c>
      <c r="G229" s="44">
        <f t="shared" si="21"/>
        <v>0</v>
      </c>
      <c r="H229" s="44">
        <f t="shared" si="22"/>
        <v>23810.971835883789</v>
      </c>
      <c r="I229" s="40"/>
      <c r="J229" s="85">
        <f t="shared" si="23"/>
        <v>0</v>
      </c>
      <c r="K229" s="85">
        <f t="shared" si="24"/>
        <v>0</v>
      </c>
      <c r="L229" s="85">
        <f t="shared" si="25"/>
        <v>0</v>
      </c>
      <c r="M229" s="85">
        <f t="shared" si="26"/>
        <v>23810.971835883789</v>
      </c>
      <c r="N229" s="52"/>
    </row>
    <row r="230" spans="2:14" ht="13" x14ac:dyDescent="0.3">
      <c r="B230" s="43">
        <v>0.1990081324167034</v>
      </c>
      <c r="C230" s="36" t="e">
        <v>#N/A</v>
      </c>
      <c r="D230" s="73">
        <v>0</v>
      </c>
      <c r="E230" s="115">
        <f t="shared" si="27"/>
        <v>1</v>
      </c>
      <c r="G230" s="44">
        <f t="shared" si="21"/>
        <v>0</v>
      </c>
      <c r="H230" s="44">
        <f t="shared" si="22"/>
        <v>0.1990081324167034</v>
      </c>
      <c r="I230" s="40"/>
      <c r="J230" s="85">
        <f t="shared" si="23"/>
        <v>0</v>
      </c>
      <c r="K230" s="85">
        <f t="shared" si="24"/>
        <v>0</v>
      </c>
      <c r="L230" s="85">
        <f t="shared" si="25"/>
        <v>0</v>
      </c>
      <c r="M230" s="85">
        <f t="shared" si="26"/>
        <v>0.1990081324167034</v>
      </c>
      <c r="N230" s="52"/>
    </row>
    <row r="231" spans="2:14" ht="13" x14ac:dyDescent="0.3">
      <c r="B231" s="43">
        <v>189816.68606105493</v>
      </c>
      <c r="C231" s="36" t="e">
        <v>#N/A</v>
      </c>
      <c r="D231" s="73">
        <v>0</v>
      </c>
      <c r="E231" s="115">
        <f t="shared" si="27"/>
        <v>1</v>
      </c>
      <c r="G231" s="44">
        <f t="shared" si="21"/>
        <v>0</v>
      </c>
      <c r="H231" s="44">
        <f t="shared" si="22"/>
        <v>189816.68606105493</v>
      </c>
      <c r="I231" s="40"/>
      <c r="J231" s="85">
        <f t="shared" si="23"/>
        <v>0</v>
      </c>
      <c r="K231" s="85">
        <f t="shared" si="24"/>
        <v>0</v>
      </c>
      <c r="L231" s="85">
        <f t="shared" si="25"/>
        <v>0</v>
      </c>
      <c r="M231" s="85">
        <f t="shared" si="26"/>
        <v>189816.68606105493</v>
      </c>
      <c r="N231" s="52"/>
    </row>
    <row r="232" spans="2:14" ht="13" x14ac:dyDescent="0.3">
      <c r="B232" s="43">
        <v>4026.7487173723043</v>
      </c>
      <c r="C232" s="36" t="e">
        <v>#N/A</v>
      </c>
      <c r="D232" s="73">
        <v>0</v>
      </c>
      <c r="E232" s="115">
        <f t="shared" si="27"/>
        <v>1</v>
      </c>
      <c r="G232" s="44">
        <f t="shared" si="21"/>
        <v>0</v>
      </c>
      <c r="H232" s="44">
        <f t="shared" si="22"/>
        <v>4026.7487173723043</v>
      </c>
      <c r="I232" s="40"/>
      <c r="J232" s="85">
        <f t="shared" si="23"/>
        <v>0</v>
      </c>
      <c r="K232" s="85">
        <f t="shared" si="24"/>
        <v>0</v>
      </c>
      <c r="L232" s="85">
        <f t="shared" si="25"/>
        <v>0</v>
      </c>
      <c r="M232" s="85">
        <f t="shared" si="26"/>
        <v>4026.7487173723043</v>
      </c>
      <c r="N232" s="52"/>
    </row>
    <row r="233" spans="2:14" ht="13" x14ac:dyDescent="0.3">
      <c r="B233" s="43">
        <v>60578.215084699135</v>
      </c>
      <c r="C233" s="36" t="e">
        <v>#N/A</v>
      </c>
      <c r="D233" s="73">
        <v>0</v>
      </c>
      <c r="E233" s="115">
        <f t="shared" si="27"/>
        <v>1</v>
      </c>
      <c r="G233" s="44">
        <f t="shared" si="21"/>
        <v>0</v>
      </c>
      <c r="H233" s="44">
        <f t="shared" si="22"/>
        <v>60578.215084699135</v>
      </c>
      <c r="I233" s="40"/>
      <c r="J233" s="85">
        <f t="shared" si="23"/>
        <v>0</v>
      </c>
      <c r="K233" s="85">
        <f t="shared" si="24"/>
        <v>0</v>
      </c>
      <c r="L233" s="85">
        <f t="shared" si="25"/>
        <v>0</v>
      </c>
      <c r="M233" s="85">
        <f t="shared" si="26"/>
        <v>60578.215084699135</v>
      </c>
      <c r="N233" s="52"/>
    </row>
    <row r="234" spans="2:14" ht="13" x14ac:dyDescent="0.3">
      <c r="B234" s="43">
        <v>63659.856075312084</v>
      </c>
      <c r="C234" s="36" t="e">
        <v>#N/A</v>
      </c>
      <c r="D234" s="73">
        <v>0</v>
      </c>
      <c r="E234" s="115">
        <f t="shared" si="27"/>
        <v>1</v>
      </c>
      <c r="G234" s="44">
        <f t="shared" si="21"/>
        <v>0</v>
      </c>
      <c r="H234" s="44">
        <f t="shared" si="22"/>
        <v>63659.856075312084</v>
      </c>
      <c r="I234" s="40"/>
      <c r="J234" s="85">
        <f t="shared" si="23"/>
        <v>0</v>
      </c>
      <c r="K234" s="85">
        <f t="shared" si="24"/>
        <v>0</v>
      </c>
      <c r="L234" s="85">
        <f t="shared" si="25"/>
        <v>0</v>
      </c>
      <c r="M234" s="85">
        <f t="shared" si="26"/>
        <v>63659.856075312084</v>
      </c>
      <c r="N234" s="52"/>
    </row>
    <row r="235" spans="2:14" ht="13" x14ac:dyDescent="0.3">
      <c r="B235" s="43">
        <v>2434.6372304951542</v>
      </c>
      <c r="C235" s="36" t="e">
        <v>#N/A</v>
      </c>
      <c r="D235" s="73">
        <v>0</v>
      </c>
      <c r="E235" s="115">
        <f t="shared" si="27"/>
        <v>1</v>
      </c>
      <c r="G235" s="44">
        <f t="shared" si="21"/>
        <v>0</v>
      </c>
      <c r="H235" s="44">
        <f t="shared" si="22"/>
        <v>2434.6372304951542</v>
      </c>
      <c r="I235" s="40"/>
      <c r="J235" s="85">
        <f t="shared" si="23"/>
        <v>0</v>
      </c>
      <c r="K235" s="85">
        <f t="shared" si="24"/>
        <v>0</v>
      </c>
      <c r="L235" s="85">
        <f t="shared" si="25"/>
        <v>0</v>
      </c>
      <c r="M235" s="85">
        <f t="shared" si="26"/>
        <v>2434.6372304951542</v>
      </c>
      <c r="N235" s="52"/>
    </row>
    <row r="236" spans="2:14" ht="13" x14ac:dyDescent="0.3">
      <c r="B236" s="43">
        <v>3561.0084514773939</v>
      </c>
      <c r="C236" s="36" t="e">
        <v>#N/A</v>
      </c>
      <c r="D236" s="73">
        <v>0</v>
      </c>
      <c r="E236" s="115">
        <f t="shared" si="27"/>
        <v>1</v>
      </c>
      <c r="G236" s="44">
        <f t="shared" si="21"/>
        <v>0</v>
      </c>
      <c r="H236" s="44">
        <f t="shared" si="22"/>
        <v>3561.0084514773939</v>
      </c>
      <c r="I236" s="40"/>
      <c r="J236" s="85">
        <f t="shared" si="23"/>
        <v>0</v>
      </c>
      <c r="K236" s="85">
        <f t="shared" si="24"/>
        <v>0</v>
      </c>
      <c r="L236" s="85">
        <f t="shared" si="25"/>
        <v>0</v>
      </c>
      <c r="M236" s="85">
        <f t="shared" si="26"/>
        <v>3561.0084514773939</v>
      </c>
      <c r="N236" s="52"/>
    </row>
    <row r="237" spans="2:14" ht="13" x14ac:dyDescent="0.3">
      <c r="B237" s="43">
        <v>81002.19887254684</v>
      </c>
      <c r="C237" s="36" t="e">
        <v>#N/A</v>
      </c>
      <c r="D237" s="73">
        <v>0</v>
      </c>
      <c r="E237" s="115">
        <f t="shared" si="27"/>
        <v>1</v>
      </c>
      <c r="G237" s="44">
        <f t="shared" si="21"/>
        <v>0</v>
      </c>
      <c r="H237" s="44">
        <f t="shared" si="22"/>
        <v>81002.19887254684</v>
      </c>
      <c r="I237" s="40"/>
      <c r="J237" s="85">
        <f t="shared" si="23"/>
        <v>0</v>
      </c>
      <c r="K237" s="85">
        <f t="shared" si="24"/>
        <v>0</v>
      </c>
      <c r="L237" s="85">
        <f t="shared" si="25"/>
        <v>0</v>
      </c>
      <c r="M237" s="85">
        <f t="shared" si="26"/>
        <v>81002.19887254684</v>
      </c>
      <c r="N237" s="52"/>
    </row>
    <row r="238" spans="2:14" ht="13" x14ac:dyDescent="0.3">
      <c r="B238" s="43">
        <v>10897.059035093223</v>
      </c>
      <c r="C238" s="36" t="e">
        <v>#N/A</v>
      </c>
      <c r="D238" s="73">
        <v>0</v>
      </c>
      <c r="E238" s="115">
        <f t="shared" si="27"/>
        <v>1</v>
      </c>
      <c r="G238" s="44">
        <f t="shared" si="21"/>
        <v>0</v>
      </c>
      <c r="H238" s="44">
        <f t="shared" si="22"/>
        <v>10897.059035093223</v>
      </c>
      <c r="I238" s="40"/>
      <c r="J238" s="85">
        <f t="shared" si="23"/>
        <v>0</v>
      </c>
      <c r="K238" s="85">
        <f t="shared" si="24"/>
        <v>0</v>
      </c>
      <c r="L238" s="85">
        <f t="shared" si="25"/>
        <v>0</v>
      </c>
      <c r="M238" s="85">
        <f t="shared" si="26"/>
        <v>10897.059035093223</v>
      </c>
      <c r="N238" s="52"/>
    </row>
    <row r="239" spans="2:14" ht="13" x14ac:dyDescent="0.3">
      <c r="B239" s="43">
        <v>10236.046833621851</v>
      </c>
      <c r="C239" s="36" t="e">
        <v>#N/A</v>
      </c>
      <c r="D239" s="73">
        <v>0</v>
      </c>
      <c r="E239" s="115">
        <f t="shared" si="27"/>
        <v>1</v>
      </c>
      <c r="G239" s="44">
        <f t="shared" si="21"/>
        <v>0</v>
      </c>
      <c r="H239" s="44">
        <f t="shared" si="22"/>
        <v>10236.046833621851</v>
      </c>
      <c r="I239" s="40"/>
      <c r="J239" s="85">
        <f t="shared" si="23"/>
        <v>0</v>
      </c>
      <c r="K239" s="85">
        <f t="shared" si="24"/>
        <v>0</v>
      </c>
      <c r="L239" s="85">
        <f t="shared" si="25"/>
        <v>0</v>
      </c>
      <c r="M239" s="85">
        <f t="shared" si="26"/>
        <v>10236.046833621851</v>
      </c>
      <c r="N239" s="52"/>
    </row>
    <row r="240" spans="2:14" ht="13" x14ac:dyDescent="0.3">
      <c r="B240" s="43">
        <v>7979.6037979994962</v>
      </c>
      <c r="C240" s="36" t="e">
        <v>#N/A</v>
      </c>
      <c r="D240" s="73">
        <v>0</v>
      </c>
      <c r="E240" s="115">
        <f t="shared" si="27"/>
        <v>1</v>
      </c>
      <c r="G240" s="44">
        <f t="shared" si="21"/>
        <v>0</v>
      </c>
      <c r="H240" s="44">
        <f t="shared" si="22"/>
        <v>7979.6037979994962</v>
      </c>
      <c r="I240" s="40"/>
      <c r="J240" s="85">
        <f t="shared" si="23"/>
        <v>0</v>
      </c>
      <c r="K240" s="85">
        <f t="shared" si="24"/>
        <v>0</v>
      </c>
      <c r="L240" s="85">
        <f t="shared" si="25"/>
        <v>0</v>
      </c>
      <c r="M240" s="85">
        <f t="shared" si="26"/>
        <v>7979.6037979994962</v>
      </c>
      <c r="N240" s="52"/>
    </row>
    <row r="241" spans="2:14" ht="13" x14ac:dyDescent="0.3">
      <c r="B241" s="43">
        <v>38003.428143820573</v>
      </c>
      <c r="C241" s="36" t="e">
        <v>#N/A</v>
      </c>
      <c r="D241" s="73">
        <v>0</v>
      </c>
      <c r="E241" s="115">
        <f t="shared" si="27"/>
        <v>1</v>
      </c>
      <c r="G241" s="44">
        <f t="shared" si="21"/>
        <v>0</v>
      </c>
      <c r="H241" s="44">
        <f t="shared" si="22"/>
        <v>38003.428143820573</v>
      </c>
      <c r="I241" s="40"/>
      <c r="J241" s="85">
        <f t="shared" si="23"/>
        <v>0</v>
      </c>
      <c r="K241" s="85">
        <f t="shared" si="24"/>
        <v>0</v>
      </c>
      <c r="L241" s="85">
        <f t="shared" si="25"/>
        <v>0</v>
      </c>
      <c r="M241" s="85">
        <f t="shared" si="26"/>
        <v>38003.428143820573</v>
      </c>
      <c r="N241" s="52"/>
    </row>
    <row r="242" spans="2:14" ht="13" x14ac:dyDescent="0.3">
      <c r="B242" s="43">
        <v>9737.4633100011742</v>
      </c>
      <c r="C242" s="36" t="e">
        <v>#N/A</v>
      </c>
      <c r="D242" s="73">
        <v>0</v>
      </c>
      <c r="E242" s="115">
        <f t="shared" si="27"/>
        <v>1</v>
      </c>
      <c r="G242" s="44">
        <f t="shared" si="21"/>
        <v>0</v>
      </c>
      <c r="H242" s="44">
        <f t="shared" si="22"/>
        <v>9737.4633100011742</v>
      </c>
      <c r="I242" s="40"/>
      <c r="J242" s="85">
        <f t="shared" si="23"/>
        <v>0</v>
      </c>
      <c r="K242" s="85">
        <f t="shared" si="24"/>
        <v>0</v>
      </c>
      <c r="L242" s="85">
        <f t="shared" si="25"/>
        <v>0</v>
      </c>
      <c r="M242" s="85">
        <f t="shared" si="26"/>
        <v>9737.4633100011742</v>
      </c>
      <c r="N242" s="52"/>
    </row>
    <row r="243" spans="2:14" ht="13" x14ac:dyDescent="0.3">
      <c r="B243" s="43">
        <v>29011.134168981</v>
      </c>
      <c r="C243" s="36" t="e">
        <v>#N/A</v>
      </c>
      <c r="D243" s="73">
        <v>0</v>
      </c>
      <c r="E243" s="115">
        <f t="shared" si="27"/>
        <v>1</v>
      </c>
      <c r="G243" s="44">
        <f t="shared" si="21"/>
        <v>0</v>
      </c>
      <c r="H243" s="44">
        <f t="shared" si="22"/>
        <v>29011.134168981</v>
      </c>
      <c r="I243" s="40"/>
      <c r="J243" s="85">
        <f t="shared" si="23"/>
        <v>0</v>
      </c>
      <c r="K243" s="85">
        <f t="shared" si="24"/>
        <v>0</v>
      </c>
      <c r="L243" s="85">
        <f t="shared" si="25"/>
        <v>0</v>
      </c>
      <c r="M243" s="85">
        <f t="shared" si="26"/>
        <v>29011.134168981</v>
      </c>
      <c r="N243" s="52"/>
    </row>
    <row r="244" spans="2:14" ht="13" x14ac:dyDescent="0.3">
      <c r="B244" s="43">
        <v>18676.954896301904</v>
      </c>
      <c r="C244" s="36" t="e">
        <v>#N/A</v>
      </c>
      <c r="D244" s="73">
        <v>0</v>
      </c>
      <c r="E244" s="115">
        <f t="shared" si="27"/>
        <v>1</v>
      </c>
      <c r="G244" s="44">
        <f t="shared" si="21"/>
        <v>0</v>
      </c>
      <c r="H244" s="44">
        <f t="shared" si="22"/>
        <v>18676.954896301904</v>
      </c>
      <c r="I244" s="40"/>
      <c r="J244" s="85">
        <f t="shared" si="23"/>
        <v>0</v>
      </c>
      <c r="K244" s="85">
        <f t="shared" si="24"/>
        <v>0</v>
      </c>
      <c r="L244" s="85">
        <f t="shared" si="25"/>
        <v>0</v>
      </c>
      <c r="M244" s="85">
        <f t="shared" si="26"/>
        <v>18676.954896301904</v>
      </c>
      <c r="N244" s="52"/>
    </row>
    <row r="245" spans="2:14" ht="13" x14ac:dyDescent="0.3">
      <c r="B245" s="43">
        <v>15705.833094680511</v>
      </c>
      <c r="C245" s="36" t="e">
        <v>#N/A</v>
      </c>
      <c r="D245" s="73">
        <v>0</v>
      </c>
      <c r="E245" s="115">
        <f t="shared" si="27"/>
        <v>1</v>
      </c>
      <c r="G245" s="44">
        <f t="shared" si="21"/>
        <v>0</v>
      </c>
      <c r="H245" s="44">
        <f t="shared" si="22"/>
        <v>15705.833094680511</v>
      </c>
      <c r="I245" s="40"/>
      <c r="J245" s="85">
        <f t="shared" si="23"/>
        <v>0</v>
      </c>
      <c r="K245" s="85">
        <f t="shared" si="24"/>
        <v>0</v>
      </c>
      <c r="L245" s="85">
        <f t="shared" si="25"/>
        <v>0</v>
      </c>
      <c r="M245" s="85">
        <f t="shared" si="26"/>
        <v>15705.833094680511</v>
      </c>
      <c r="N245" s="52"/>
    </row>
    <row r="246" spans="2:14" ht="13" x14ac:dyDescent="0.3">
      <c r="B246" s="43">
        <v>4761.0357650241349</v>
      </c>
      <c r="C246" s="36" t="e">
        <v>#N/A</v>
      </c>
      <c r="D246" s="73">
        <v>0</v>
      </c>
      <c r="E246" s="115">
        <f t="shared" si="27"/>
        <v>1</v>
      </c>
      <c r="G246" s="44">
        <f t="shared" si="21"/>
        <v>0</v>
      </c>
      <c r="H246" s="44">
        <f t="shared" si="22"/>
        <v>4761.0357650241349</v>
      </c>
      <c r="I246" s="40"/>
      <c r="J246" s="85">
        <f t="shared" si="23"/>
        <v>0</v>
      </c>
      <c r="K246" s="85">
        <f t="shared" si="24"/>
        <v>0</v>
      </c>
      <c r="L246" s="85">
        <f t="shared" si="25"/>
        <v>0</v>
      </c>
      <c r="M246" s="85">
        <f t="shared" si="26"/>
        <v>4761.0357650241349</v>
      </c>
      <c r="N246" s="52"/>
    </row>
    <row r="247" spans="2:14" ht="13" x14ac:dyDescent="0.3">
      <c r="B247" s="43">
        <v>9399.685617800711</v>
      </c>
      <c r="C247" s="36" t="e">
        <v>#N/A</v>
      </c>
      <c r="D247" s="73">
        <v>0</v>
      </c>
      <c r="E247" s="115">
        <f t="shared" si="27"/>
        <v>1</v>
      </c>
      <c r="G247" s="44">
        <f t="shared" si="21"/>
        <v>0</v>
      </c>
      <c r="H247" s="44">
        <f t="shared" si="22"/>
        <v>9399.685617800711</v>
      </c>
      <c r="I247" s="40"/>
      <c r="J247" s="85">
        <f t="shared" si="23"/>
        <v>0</v>
      </c>
      <c r="K247" s="85">
        <f t="shared" si="24"/>
        <v>0</v>
      </c>
      <c r="L247" s="85">
        <f t="shared" si="25"/>
        <v>0</v>
      </c>
      <c r="M247" s="85">
        <f t="shared" si="26"/>
        <v>9399.685617800711</v>
      </c>
      <c r="N247" s="52"/>
    </row>
    <row r="248" spans="2:14" ht="13" x14ac:dyDescent="0.3">
      <c r="B248" s="43">
        <v>35180.665584850249</v>
      </c>
      <c r="C248" s="36" t="e">
        <v>#N/A</v>
      </c>
      <c r="D248" s="73">
        <v>0</v>
      </c>
      <c r="E248" s="115">
        <f t="shared" si="27"/>
        <v>1</v>
      </c>
      <c r="G248" s="44">
        <f t="shared" si="21"/>
        <v>0</v>
      </c>
      <c r="H248" s="44">
        <f t="shared" si="22"/>
        <v>35180.665584850249</v>
      </c>
      <c r="I248" s="40"/>
      <c r="J248" s="85">
        <f t="shared" si="23"/>
        <v>0</v>
      </c>
      <c r="K248" s="85">
        <f t="shared" si="24"/>
        <v>0</v>
      </c>
      <c r="L248" s="85">
        <f t="shared" si="25"/>
        <v>0</v>
      </c>
      <c r="M248" s="85">
        <f t="shared" si="26"/>
        <v>35180.665584850249</v>
      </c>
      <c r="N248" s="52"/>
    </row>
    <row r="249" spans="2:14" ht="13" x14ac:dyDescent="0.3">
      <c r="B249" s="43">
        <v>16239.641138150719</v>
      </c>
      <c r="C249" s="36" t="e">
        <v>#N/A</v>
      </c>
      <c r="D249" s="73">
        <v>0</v>
      </c>
      <c r="E249" s="115">
        <f t="shared" si="27"/>
        <v>1</v>
      </c>
      <c r="G249" s="44">
        <f t="shared" si="21"/>
        <v>0</v>
      </c>
      <c r="H249" s="44">
        <f t="shared" si="22"/>
        <v>16239.641138150719</v>
      </c>
      <c r="I249" s="40"/>
      <c r="J249" s="85">
        <f t="shared" si="23"/>
        <v>0</v>
      </c>
      <c r="K249" s="85">
        <f t="shared" si="24"/>
        <v>0</v>
      </c>
      <c r="L249" s="85">
        <f t="shared" si="25"/>
        <v>0</v>
      </c>
      <c r="M249" s="85">
        <f t="shared" si="26"/>
        <v>16239.641138150719</v>
      </c>
      <c r="N249" s="52"/>
    </row>
    <row r="250" spans="2:14" ht="13" x14ac:dyDescent="0.3">
      <c r="B250" s="43">
        <v>56.237889056120231</v>
      </c>
      <c r="C250" s="36" t="e">
        <v>#N/A</v>
      </c>
      <c r="D250" s="73">
        <v>0</v>
      </c>
      <c r="E250" s="115">
        <f t="shared" si="27"/>
        <v>1</v>
      </c>
      <c r="G250" s="44">
        <f t="shared" si="21"/>
        <v>0</v>
      </c>
      <c r="H250" s="44">
        <f t="shared" si="22"/>
        <v>56.237889056120231</v>
      </c>
      <c r="I250" s="40"/>
      <c r="J250" s="85">
        <f t="shared" si="23"/>
        <v>0</v>
      </c>
      <c r="K250" s="85">
        <f t="shared" si="24"/>
        <v>0</v>
      </c>
      <c r="L250" s="85">
        <f t="shared" si="25"/>
        <v>0</v>
      </c>
      <c r="M250" s="85">
        <f t="shared" si="26"/>
        <v>56.237889056120231</v>
      </c>
      <c r="N250" s="52"/>
    </row>
    <row r="251" spans="2:14" ht="13" x14ac:dyDescent="0.3">
      <c r="B251" s="43">
        <v>31.813004589724223</v>
      </c>
      <c r="C251" s="36" t="e">
        <v>#N/A</v>
      </c>
      <c r="D251" s="73">
        <v>0</v>
      </c>
      <c r="E251" s="115">
        <f t="shared" si="27"/>
        <v>1</v>
      </c>
      <c r="G251" s="44">
        <f t="shared" si="21"/>
        <v>0</v>
      </c>
      <c r="H251" s="44">
        <f t="shared" si="22"/>
        <v>31.813004589724223</v>
      </c>
      <c r="I251" s="40"/>
      <c r="J251" s="85">
        <f t="shared" si="23"/>
        <v>0</v>
      </c>
      <c r="K251" s="85">
        <f t="shared" si="24"/>
        <v>0</v>
      </c>
      <c r="L251" s="85">
        <f t="shared" si="25"/>
        <v>0</v>
      </c>
      <c r="M251" s="85">
        <f t="shared" si="26"/>
        <v>31.813004589724223</v>
      </c>
      <c r="N251" s="52"/>
    </row>
    <row r="252" spans="2:14" ht="13" x14ac:dyDescent="0.3">
      <c r="B252" s="43">
        <v>10115.094896234192</v>
      </c>
      <c r="C252" s="36" t="e">
        <v>#N/A</v>
      </c>
      <c r="D252" s="73">
        <v>0</v>
      </c>
      <c r="E252" s="115">
        <f t="shared" si="27"/>
        <v>1</v>
      </c>
      <c r="G252" s="44">
        <f t="shared" si="21"/>
        <v>0</v>
      </c>
      <c r="H252" s="44">
        <f t="shared" si="22"/>
        <v>10115.094896234192</v>
      </c>
      <c r="I252" s="40"/>
      <c r="J252" s="85">
        <f t="shared" si="23"/>
        <v>0</v>
      </c>
      <c r="K252" s="85">
        <f t="shared" si="24"/>
        <v>0</v>
      </c>
      <c r="L252" s="85">
        <f t="shared" si="25"/>
        <v>0</v>
      </c>
      <c r="M252" s="85">
        <f t="shared" si="26"/>
        <v>10115.094896234192</v>
      </c>
      <c r="N252" s="52"/>
    </row>
    <row r="253" spans="2:14" ht="13" x14ac:dyDescent="0.3">
      <c r="B253" s="43">
        <v>1031838.3484001085</v>
      </c>
      <c r="C253" s="36">
        <v>240</v>
      </c>
      <c r="D253" s="73">
        <v>0</v>
      </c>
      <c r="E253" s="115">
        <f t="shared" si="27"/>
        <v>1</v>
      </c>
      <c r="G253" s="44">
        <f t="shared" si="21"/>
        <v>0</v>
      </c>
      <c r="H253" s="44">
        <f t="shared" si="22"/>
        <v>1031838.3484001085</v>
      </c>
      <c r="I253" s="40"/>
      <c r="J253" s="85">
        <f t="shared" si="23"/>
        <v>1031838.3484001085</v>
      </c>
      <c r="K253" s="85">
        <f t="shared" si="24"/>
        <v>0</v>
      </c>
      <c r="L253" s="85">
        <f t="shared" si="25"/>
        <v>0</v>
      </c>
      <c r="M253" s="85">
        <f t="shared" si="26"/>
        <v>0</v>
      </c>
      <c r="N253" s="52"/>
    </row>
    <row r="254" spans="2:14" ht="13" x14ac:dyDescent="0.3">
      <c r="B254" s="43">
        <v>545668.63328561909</v>
      </c>
      <c r="C254" s="36">
        <v>144</v>
      </c>
      <c r="D254" s="73">
        <v>0</v>
      </c>
      <c r="E254" s="115">
        <f t="shared" si="27"/>
        <v>1</v>
      </c>
      <c r="G254" s="44">
        <f t="shared" si="21"/>
        <v>0</v>
      </c>
      <c r="H254" s="44">
        <f t="shared" si="22"/>
        <v>545668.63328561909</v>
      </c>
      <c r="I254" s="40"/>
      <c r="J254" s="85">
        <f t="shared" si="23"/>
        <v>0</v>
      </c>
      <c r="K254" s="85">
        <f t="shared" si="24"/>
        <v>545668.63328561909</v>
      </c>
      <c r="L254" s="85">
        <f t="shared" si="25"/>
        <v>0</v>
      </c>
      <c r="M254" s="85">
        <f t="shared" si="26"/>
        <v>0</v>
      </c>
      <c r="N254" s="52"/>
    </row>
    <row r="255" spans="2:14" ht="13" x14ac:dyDescent="0.3">
      <c r="B255" s="43">
        <v>27835827.428308122</v>
      </c>
      <c r="C255" s="36">
        <v>144</v>
      </c>
      <c r="D255" s="73">
        <v>0</v>
      </c>
      <c r="E255" s="115">
        <f t="shared" si="27"/>
        <v>1</v>
      </c>
      <c r="G255" s="44">
        <f t="shared" si="21"/>
        <v>0</v>
      </c>
      <c r="H255" s="44">
        <f t="shared" si="22"/>
        <v>27835827.428308122</v>
      </c>
      <c r="I255" s="40"/>
      <c r="J255" s="85">
        <f t="shared" si="23"/>
        <v>0</v>
      </c>
      <c r="K255" s="85">
        <f t="shared" si="24"/>
        <v>27835827.428308122</v>
      </c>
      <c r="L255" s="85">
        <f t="shared" si="25"/>
        <v>0</v>
      </c>
      <c r="M255" s="85">
        <f t="shared" si="26"/>
        <v>0</v>
      </c>
      <c r="N255" s="52"/>
    </row>
    <row r="256" spans="2:14" ht="13" x14ac:dyDescent="0.3">
      <c r="B256" s="43">
        <v>6036723.6435331255</v>
      </c>
      <c r="C256" s="36">
        <v>4.16</v>
      </c>
      <c r="D256" s="73">
        <v>1</v>
      </c>
      <c r="E256" s="115">
        <f t="shared" si="27"/>
        <v>0</v>
      </c>
      <c r="G256" s="44">
        <f t="shared" si="21"/>
        <v>6036723.6435331255</v>
      </c>
      <c r="H256" s="44">
        <f t="shared" si="22"/>
        <v>0</v>
      </c>
      <c r="I256" s="40"/>
      <c r="J256" s="85">
        <f t="shared" si="23"/>
        <v>0</v>
      </c>
      <c r="K256" s="85">
        <f t="shared" si="24"/>
        <v>0</v>
      </c>
      <c r="L256" s="85">
        <f t="shared" si="25"/>
        <v>6036723.6435331255</v>
      </c>
      <c r="M256" s="85">
        <f t="shared" si="26"/>
        <v>0</v>
      </c>
      <c r="N256" s="52"/>
    </row>
    <row r="257" spans="1:14" ht="13" x14ac:dyDescent="0.3">
      <c r="B257" s="43">
        <v>3138856.0597500298</v>
      </c>
      <c r="C257" s="36">
        <v>25</v>
      </c>
      <c r="D257" s="73">
        <v>1</v>
      </c>
      <c r="E257" s="115">
        <f t="shared" si="27"/>
        <v>0</v>
      </c>
      <c r="G257" s="44">
        <f t="shared" si="21"/>
        <v>3138856.0597500298</v>
      </c>
      <c r="H257" s="44">
        <f t="shared" si="22"/>
        <v>0</v>
      </c>
      <c r="I257" s="40"/>
      <c r="J257" s="85">
        <f t="shared" si="23"/>
        <v>0</v>
      </c>
      <c r="K257" s="85">
        <f t="shared" si="24"/>
        <v>0</v>
      </c>
      <c r="L257" s="85">
        <f t="shared" si="25"/>
        <v>3138856.0597500298</v>
      </c>
      <c r="M257" s="85">
        <f t="shared" si="26"/>
        <v>0</v>
      </c>
      <c r="N257" s="52"/>
    </row>
    <row r="258" spans="1:14" ht="13" x14ac:dyDescent="0.3">
      <c r="B258" s="43">
        <v>2434607.2884550355</v>
      </c>
      <c r="C258" s="36">
        <v>25</v>
      </c>
      <c r="D258" s="73">
        <v>1</v>
      </c>
      <c r="E258" s="115">
        <f t="shared" si="27"/>
        <v>0</v>
      </c>
      <c r="G258" s="44">
        <f t="shared" si="21"/>
        <v>2434607.2884550355</v>
      </c>
      <c r="H258" s="44">
        <f t="shared" si="22"/>
        <v>0</v>
      </c>
      <c r="I258" s="40"/>
      <c r="J258" s="85">
        <f t="shared" si="23"/>
        <v>0</v>
      </c>
      <c r="K258" s="85">
        <f t="shared" si="24"/>
        <v>0</v>
      </c>
      <c r="L258" s="85">
        <f t="shared" si="25"/>
        <v>2434607.2884550355</v>
      </c>
      <c r="M258" s="85">
        <f t="shared" si="26"/>
        <v>0</v>
      </c>
      <c r="N258" s="52"/>
    </row>
    <row r="259" spans="1:14" ht="13" x14ac:dyDescent="0.3">
      <c r="B259" s="43">
        <v>10115.094896234192</v>
      </c>
      <c r="C259" s="74" t="e">
        <v>#N/A</v>
      </c>
      <c r="D259" s="103">
        <v>0</v>
      </c>
      <c r="E259" s="115">
        <f t="shared" si="27"/>
        <v>1</v>
      </c>
      <c r="G259" s="44">
        <f t="shared" si="21"/>
        <v>0</v>
      </c>
      <c r="H259" s="44">
        <f t="shared" si="22"/>
        <v>10115.094896234192</v>
      </c>
      <c r="I259" s="40"/>
      <c r="J259" s="85">
        <f t="shared" si="23"/>
        <v>0</v>
      </c>
      <c r="K259" s="85">
        <f t="shared" si="24"/>
        <v>0</v>
      </c>
      <c r="L259" s="85">
        <f t="shared" si="25"/>
        <v>0</v>
      </c>
      <c r="M259" s="85">
        <f t="shared" si="26"/>
        <v>10115.094896234192</v>
      </c>
      <c r="N259" s="52"/>
    </row>
    <row r="260" spans="1:14" ht="13" x14ac:dyDescent="0.3">
      <c r="A260" s="1" t="s">
        <v>99</v>
      </c>
      <c r="B260" s="43">
        <v>229560527.75213379</v>
      </c>
      <c r="C260" s="118" t="s">
        <v>100</v>
      </c>
      <c r="D260" s="119">
        <v>0</v>
      </c>
      <c r="E260" s="116">
        <f t="shared" si="27"/>
        <v>1</v>
      </c>
      <c r="G260" s="44">
        <f t="shared" si="21"/>
        <v>0</v>
      </c>
      <c r="H260" s="44">
        <f t="shared" si="22"/>
        <v>229560527.75213379</v>
      </c>
      <c r="I260" s="40"/>
      <c r="J260" s="53">
        <f>B260</f>
        <v>229560527.75213379</v>
      </c>
      <c r="K260" s="53">
        <v>0</v>
      </c>
      <c r="L260" s="53">
        <v>0</v>
      </c>
      <c r="M260" s="53">
        <v>0</v>
      </c>
      <c r="N260" s="52"/>
    </row>
    <row r="261" spans="1:14" ht="13" x14ac:dyDescent="0.3">
      <c r="B261" s="43">
        <v>3367663.2248980207</v>
      </c>
      <c r="C261" s="75">
        <v>25</v>
      </c>
      <c r="D261" s="117">
        <v>1</v>
      </c>
      <c r="E261" s="115">
        <f t="shared" si="27"/>
        <v>0</v>
      </c>
      <c r="G261" s="44">
        <f t="shared" si="21"/>
        <v>3367663.2248980207</v>
      </c>
      <c r="H261" s="44">
        <f t="shared" si="22"/>
        <v>0</v>
      </c>
      <c r="I261" s="40"/>
      <c r="J261" s="102">
        <f>IF(ISERROR(C261),0,IF(C261&gt;=BulkSecLimit,H261,0))</f>
        <v>0</v>
      </c>
      <c r="K261" s="102">
        <f>IF(ISERROR(C261),0,IF(AND(C261&gt;=RegionalSecLimit,C261&lt;BulkSecLimit),H261,0))</f>
        <v>0</v>
      </c>
      <c r="L261" s="102">
        <f>G261+IF(ISERROR(C261),0,IF(C261&lt;RegionalSecLimit,H261,0))</f>
        <v>3367663.2248980207</v>
      </c>
      <c r="M261" s="102">
        <f>B261-SUM(J261:L261)</f>
        <v>0</v>
      </c>
      <c r="N261" s="52"/>
    </row>
    <row r="262" spans="1:14" ht="13" x14ac:dyDescent="0.3">
      <c r="B262" s="43">
        <v>8041220.7398172999</v>
      </c>
      <c r="C262" s="36">
        <v>25</v>
      </c>
      <c r="D262" s="73">
        <v>1</v>
      </c>
      <c r="E262" s="115">
        <f t="shared" si="27"/>
        <v>0</v>
      </c>
      <c r="G262" s="44">
        <f t="shared" si="21"/>
        <v>8041220.7398172999</v>
      </c>
      <c r="H262" s="44">
        <f t="shared" si="22"/>
        <v>0</v>
      </c>
      <c r="I262" s="40"/>
      <c r="J262" s="85">
        <f>IF(ISERROR(C262),0,IF(C262&gt;=BulkSecLimit,H262,0))</f>
        <v>0</v>
      </c>
      <c r="K262" s="85">
        <f>IF(ISERROR(C262),0,IF(AND(C262&gt;=RegionalSecLimit,C262&lt;BulkSecLimit),H262,0))</f>
        <v>0</v>
      </c>
      <c r="L262" s="85">
        <f>G262+IF(ISERROR(C262),0,IF(C262&lt;RegionalSecLimit,H262,0))</f>
        <v>8041220.7398172999</v>
      </c>
      <c r="M262" s="85">
        <f>B262-SUM(J262:L262)</f>
        <v>0</v>
      </c>
      <c r="N262" s="52"/>
    </row>
    <row r="263" spans="1:14" ht="13" x14ac:dyDescent="0.3">
      <c r="B263" s="43">
        <v>34099054.903825246</v>
      </c>
      <c r="C263" s="36">
        <v>144</v>
      </c>
      <c r="D263" s="73">
        <v>0</v>
      </c>
      <c r="E263" s="115">
        <f t="shared" si="27"/>
        <v>1</v>
      </c>
      <c r="G263" s="44">
        <f t="shared" si="21"/>
        <v>0</v>
      </c>
      <c r="H263" s="44">
        <f t="shared" si="22"/>
        <v>34099054.903825246</v>
      </c>
      <c r="I263" s="40"/>
      <c r="J263" s="85">
        <f>IF(ISERROR(C263),0,IF(C263&gt;=BulkSecLimit,H263,0))</f>
        <v>0</v>
      </c>
      <c r="K263" s="85">
        <f>IF(ISERROR(C263),0,IF(AND(C263&gt;=RegionalSecLimit,C263&lt;BulkSecLimit),H263,0))</f>
        <v>34099054.903825246</v>
      </c>
      <c r="L263" s="85">
        <f>G263+IF(ISERROR(C263),0,IF(C263&lt;RegionalSecLimit,H263,0))</f>
        <v>0</v>
      </c>
      <c r="M263" s="85">
        <f>B263-SUM(J263:L263)</f>
        <v>0</v>
      </c>
      <c r="N263" s="52"/>
    </row>
    <row r="264" spans="1:14" ht="13" x14ac:dyDescent="0.3">
      <c r="B264" s="43">
        <v>1999813.8692843462</v>
      </c>
      <c r="C264" s="36">
        <v>25</v>
      </c>
      <c r="D264" s="73">
        <v>1</v>
      </c>
      <c r="E264" s="115">
        <f t="shared" si="27"/>
        <v>0</v>
      </c>
      <c r="G264" s="44">
        <f t="shared" si="21"/>
        <v>1999813.8692843462</v>
      </c>
      <c r="H264" s="44">
        <f t="shared" si="22"/>
        <v>0</v>
      </c>
      <c r="I264" s="40"/>
      <c r="J264" s="85">
        <f>IF(ISERROR(C264),0,IF(C264&gt;=BulkSecLimit,H264,0))</f>
        <v>0</v>
      </c>
      <c r="K264" s="85">
        <f>IF(ISERROR(C264),0,IF(AND(C264&gt;=RegionalSecLimit,C264&lt;BulkSecLimit),H264,0))</f>
        <v>0</v>
      </c>
      <c r="L264" s="85">
        <f>G264+IF(ISERROR(C264),0,IF(C264&lt;RegionalSecLimit,H264,0))</f>
        <v>1999813.8692843462</v>
      </c>
      <c r="M264" s="85">
        <f>B264-SUM(J264:L264)</f>
        <v>0</v>
      </c>
      <c r="N264" s="52"/>
    </row>
    <row r="265" spans="1:14" ht="13" x14ac:dyDescent="0.3">
      <c r="A265" s="1" t="s">
        <v>99</v>
      </c>
      <c r="B265" s="43">
        <v>230149108.6236335</v>
      </c>
      <c r="C265" s="118" t="s">
        <v>100</v>
      </c>
      <c r="D265" s="119">
        <v>0</v>
      </c>
      <c r="E265" s="115">
        <f t="shared" ref="E265:E310" si="28">1-D265</f>
        <v>1</v>
      </c>
      <c r="G265" s="44">
        <f t="shared" si="21"/>
        <v>0</v>
      </c>
      <c r="H265" s="44">
        <f t="shared" si="22"/>
        <v>230149108.6236335</v>
      </c>
      <c r="I265" s="40"/>
      <c r="J265" s="53">
        <f>B265</f>
        <v>230149108.6236335</v>
      </c>
      <c r="K265" s="53">
        <v>0</v>
      </c>
      <c r="L265" s="53">
        <v>0</v>
      </c>
      <c r="M265" s="53">
        <v>0</v>
      </c>
      <c r="N265" s="52"/>
    </row>
    <row r="266" spans="1:14" ht="13" x14ac:dyDescent="0.3">
      <c r="B266" s="43">
        <v>4344990.4752562307</v>
      </c>
      <c r="C266" s="36">
        <v>25</v>
      </c>
      <c r="D266" s="73">
        <v>1</v>
      </c>
      <c r="E266" s="115">
        <f t="shared" si="28"/>
        <v>0</v>
      </c>
      <c r="G266" s="44">
        <f t="shared" si="21"/>
        <v>4344990.4752562307</v>
      </c>
      <c r="H266" s="44">
        <f t="shared" si="22"/>
        <v>0</v>
      </c>
      <c r="I266" s="40"/>
      <c r="J266" s="85">
        <f t="shared" ref="J266:J310" si="29">IF(ISERROR(C266),0,IF(C266&gt;=BulkSecLimit,H266,0))</f>
        <v>0</v>
      </c>
      <c r="K266" s="85">
        <f t="shared" ref="K266:K310" si="30">IF(ISERROR(C266),0,IF(AND(C266&gt;=RegionalSecLimit,C266&lt;BulkSecLimit),H266,0))</f>
        <v>0</v>
      </c>
      <c r="L266" s="85">
        <f t="shared" ref="L266:L310" si="31">G266+IF(ISERROR(C266),0,IF(C266&lt;RegionalSecLimit,H266,0))</f>
        <v>4344990.4752562307</v>
      </c>
      <c r="M266" s="85">
        <f t="shared" ref="M266:M310" si="32">B266-SUM(J266:L266)</f>
        <v>0</v>
      </c>
      <c r="N266" s="52"/>
    </row>
    <row r="267" spans="1:14" ht="13" x14ac:dyDescent="0.3">
      <c r="B267" s="43">
        <v>5659322.9051897889</v>
      </c>
      <c r="C267" s="36">
        <v>25</v>
      </c>
      <c r="D267" s="73">
        <v>1</v>
      </c>
      <c r="E267" s="115">
        <f t="shared" si="28"/>
        <v>0</v>
      </c>
      <c r="G267" s="44">
        <f t="shared" ref="G267:G310" si="33">D267*$B267</f>
        <v>5659322.9051897889</v>
      </c>
      <c r="H267" s="44">
        <f t="shared" ref="H267:H310" si="34">E267*$B267</f>
        <v>0</v>
      </c>
      <c r="I267" s="40"/>
      <c r="J267" s="85">
        <f t="shared" si="29"/>
        <v>0</v>
      </c>
      <c r="K267" s="85">
        <f t="shared" si="30"/>
        <v>0</v>
      </c>
      <c r="L267" s="85">
        <f t="shared" si="31"/>
        <v>5659322.9051897889</v>
      </c>
      <c r="M267" s="85">
        <f t="shared" si="32"/>
        <v>0</v>
      </c>
      <c r="N267" s="52"/>
    </row>
    <row r="268" spans="1:14" ht="13" x14ac:dyDescent="0.3">
      <c r="B268" s="43">
        <v>13824777.677436586</v>
      </c>
      <c r="C268" s="36">
        <v>25</v>
      </c>
      <c r="D268" s="73">
        <v>1</v>
      </c>
      <c r="E268" s="115">
        <f t="shared" si="28"/>
        <v>0</v>
      </c>
      <c r="G268" s="44">
        <f t="shared" si="33"/>
        <v>13824777.677436586</v>
      </c>
      <c r="H268" s="44">
        <f t="shared" si="34"/>
        <v>0</v>
      </c>
      <c r="I268" s="40"/>
      <c r="J268" s="85">
        <f t="shared" si="29"/>
        <v>0</v>
      </c>
      <c r="K268" s="85">
        <f t="shared" si="30"/>
        <v>0</v>
      </c>
      <c r="L268" s="85">
        <f t="shared" si="31"/>
        <v>13824777.677436586</v>
      </c>
      <c r="M268" s="85">
        <f t="shared" si="32"/>
        <v>0</v>
      </c>
      <c r="N268" s="52"/>
    </row>
    <row r="269" spans="1:14" ht="13" x14ac:dyDescent="0.3">
      <c r="B269" s="43">
        <v>3298856.0713971253</v>
      </c>
      <c r="C269" s="36">
        <v>25</v>
      </c>
      <c r="D269" s="73">
        <v>1</v>
      </c>
      <c r="E269" s="115">
        <f t="shared" si="28"/>
        <v>0</v>
      </c>
      <c r="G269" s="44">
        <f t="shared" si="33"/>
        <v>3298856.0713971253</v>
      </c>
      <c r="H269" s="44">
        <f t="shared" si="34"/>
        <v>0</v>
      </c>
      <c r="I269" s="40"/>
      <c r="J269" s="85">
        <f t="shared" si="29"/>
        <v>0</v>
      </c>
      <c r="K269" s="85">
        <f t="shared" si="30"/>
        <v>0</v>
      </c>
      <c r="L269" s="85">
        <f t="shared" si="31"/>
        <v>3298856.0713971253</v>
      </c>
      <c r="M269" s="85">
        <f t="shared" si="32"/>
        <v>0</v>
      </c>
      <c r="N269" s="52"/>
    </row>
    <row r="270" spans="1:14" ht="13" x14ac:dyDescent="0.3">
      <c r="B270" s="43">
        <v>10115.094896234192</v>
      </c>
      <c r="C270" s="36" t="e">
        <v>#N/A</v>
      </c>
      <c r="D270" s="73">
        <v>0</v>
      </c>
      <c r="E270" s="115">
        <f t="shared" si="28"/>
        <v>1</v>
      </c>
      <c r="G270" s="44">
        <f t="shared" si="33"/>
        <v>0</v>
      </c>
      <c r="H270" s="44">
        <f t="shared" si="34"/>
        <v>10115.094896234192</v>
      </c>
      <c r="I270" s="40"/>
      <c r="J270" s="85">
        <f t="shared" si="29"/>
        <v>0</v>
      </c>
      <c r="K270" s="85">
        <f t="shared" si="30"/>
        <v>0</v>
      </c>
      <c r="L270" s="85">
        <f t="shared" si="31"/>
        <v>0</v>
      </c>
      <c r="M270" s="85">
        <f t="shared" si="32"/>
        <v>10115.094896234192</v>
      </c>
      <c r="N270" s="52"/>
    </row>
    <row r="271" spans="1:14" ht="13" x14ac:dyDescent="0.3">
      <c r="B271" s="43">
        <v>8161919.1505847871</v>
      </c>
      <c r="C271" s="36">
        <v>4.16</v>
      </c>
      <c r="D271" s="73">
        <v>1</v>
      </c>
      <c r="E271" s="115">
        <f t="shared" si="28"/>
        <v>0</v>
      </c>
      <c r="G271" s="44">
        <f t="shared" si="33"/>
        <v>8161919.1505847871</v>
      </c>
      <c r="H271" s="44">
        <f t="shared" si="34"/>
        <v>0</v>
      </c>
      <c r="I271" s="40"/>
      <c r="J271" s="85">
        <f t="shared" si="29"/>
        <v>0</v>
      </c>
      <c r="K271" s="85">
        <f t="shared" si="30"/>
        <v>0</v>
      </c>
      <c r="L271" s="85">
        <f t="shared" si="31"/>
        <v>8161919.1505847871</v>
      </c>
      <c r="M271" s="85">
        <f t="shared" si="32"/>
        <v>0</v>
      </c>
      <c r="N271" s="52"/>
    </row>
    <row r="272" spans="1:14" ht="13" x14ac:dyDescent="0.3">
      <c r="B272" s="43">
        <v>1878235.3712286106</v>
      </c>
      <c r="C272" s="36">
        <v>25</v>
      </c>
      <c r="D272" s="73">
        <v>1</v>
      </c>
      <c r="E272" s="115">
        <f t="shared" si="28"/>
        <v>0</v>
      </c>
      <c r="G272" s="44">
        <f t="shared" si="33"/>
        <v>1878235.3712286106</v>
      </c>
      <c r="H272" s="44">
        <f t="shared" si="34"/>
        <v>0</v>
      </c>
      <c r="I272" s="40"/>
      <c r="J272" s="85">
        <f t="shared" si="29"/>
        <v>0</v>
      </c>
      <c r="K272" s="85">
        <f t="shared" si="30"/>
        <v>0</v>
      </c>
      <c r="L272" s="85">
        <f t="shared" si="31"/>
        <v>1878235.3712286106</v>
      </c>
      <c r="M272" s="85">
        <f t="shared" si="32"/>
        <v>0</v>
      </c>
      <c r="N272" s="52"/>
    </row>
    <row r="273" spans="1:14" ht="13" x14ac:dyDescent="0.3">
      <c r="A273" s="41"/>
      <c r="B273" s="43">
        <v>4847809.0030295597</v>
      </c>
      <c r="C273" s="36">
        <v>4.16</v>
      </c>
      <c r="D273" s="73">
        <v>1</v>
      </c>
      <c r="E273" s="115">
        <f t="shared" si="28"/>
        <v>0</v>
      </c>
      <c r="G273" s="44">
        <f t="shared" si="33"/>
        <v>4847809.0030295597</v>
      </c>
      <c r="H273" s="44">
        <f t="shared" si="34"/>
        <v>0</v>
      </c>
      <c r="I273" s="40"/>
      <c r="J273" s="85">
        <f t="shared" si="29"/>
        <v>0</v>
      </c>
      <c r="K273" s="85">
        <f t="shared" si="30"/>
        <v>0</v>
      </c>
      <c r="L273" s="85">
        <f t="shared" si="31"/>
        <v>4847809.0030295597</v>
      </c>
      <c r="M273" s="85">
        <f t="shared" si="32"/>
        <v>0</v>
      </c>
      <c r="N273" s="52"/>
    </row>
    <row r="274" spans="1:14" ht="13" x14ac:dyDescent="0.3">
      <c r="A274" s="41"/>
      <c r="B274" s="43">
        <v>28905774.435862154</v>
      </c>
      <c r="C274" s="36">
        <v>144</v>
      </c>
      <c r="D274" s="73">
        <v>0</v>
      </c>
      <c r="E274" s="115">
        <f t="shared" si="28"/>
        <v>1</v>
      </c>
      <c r="G274" s="44">
        <f t="shared" si="33"/>
        <v>0</v>
      </c>
      <c r="H274" s="44">
        <f t="shared" si="34"/>
        <v>28905774.435862154</v>
      </c>
      <c r="I274" s="40"/>
      <c r="J274" s="85">
        <f t="shared" si="29"/>
        <v>0</v>
      </c>
      <c r="K274" s="85">
        <f t="shared" si="30"/>
        <v>28905774.435862154</v>
      </c>
      <c r="L274" s="85">
        <f t="shared" si="31"/>
        <v>0</v>
      </c>
      <c r="M274" s="85">
        <f t="shared" si="32"/>
        <v>0</v>
      </c>
      <c r="N274" s="52"/>
    </row>
    <row r="275" spans="1:14" ht="13" x14ac:dyDescent="0.3">
      <c r="B275" s="43">
        <v>10115.085850409991</v>
      </c>
      <c r="C275" s="36" t="e">
        <v>#N/A</v>
      </c>
      <c r="D275" s="73">
        <v>0</v>
      </c>
      <c r="E275" s="115">
        <f t="shared" si="28"/>
        <v>1</v>
      </c>
      <c r="G275" s="44">
        <f t="shared" si="33"/>
        <v>0</v>
      </c>
      <c r="H275" s="44">
        <f t="shared" si="34"/>
        <v>10115.085850409991</v>
      </c>
      <c r="I275" s="40"/>
      <c r="J275" s="85">
        <f t="shared" si="29"/>
        <v>0</v>
      </c>
      <c r="K275" s="85">
        <f t="shared" si="30"/>
        <v>0</v>
      </c>
      <c r="L275" s="85">
        <f t="shared" si="31"/>
        <v>0</v>
      </c>
      <c r="M275" s="85">
        <f t="shared" si="32"/>
        <v>10115.085850409991</v>
      </c>
      <c r="N275" s="52"/>
    </row>
    <row r="276" spans="1:14" ht="13" x14ac:dyDescent="0.3">
      <c r="B276" s="43">
        <v>2066594.3630112717</v>
      </c>
      <c r="C276" s="36">
        <v>4.16</v>
      </c>
      <c r="D276" s="73">
        <v>1</v>
      </c>
      <c r="E276" s="115">
        <f t="shared" si="28"/>
        <v>0</v>
      </c>
      <c r="G276" s="44">
        <f t="shared" si="33"/>
        <v>2066594.3630112717</v>
      </c>
      <c r="H276" s="44">
        <f t="shared" si="34"/>
        <v>0</v>
      </c>
      <c r="I276" s="40"/>
      <c r="J276" s="85">
        <f t="shared" si="29"/>
        <v>0</v>
      </c>
      <c r="K276" s="85">
        <f t="shared" si="30"/>
        <v>0</v>
      </c>
      <c r="L276" s="85">
        <f t="shared" si="31"/>
        <v>2066594.3630112717</v>
      </c>
      <c r="M276" s="85">
        <f t="shared" si="32"/>
        <v>0</v>
      </c>
      <c r="N276" s="52"/>
    </row>
    <row r="277" spans="1:14" ht="13" x14ac:dyDescent="0.3">
      <c r="B277" s="43">
        <v>3602175.1969213411</v>
      </c>
      <c r="C277" s="36">
        <v>4.16</v>
      </c>
      <c r="D277" s="73">
        <v>1</v>
      </c>
      <c r="E277" s="115">
        <f t="shared" si="28"/>
        <v>0</v>
      </c>
      <c r="G277" s="44">
        <f t="shared" si="33"/>
        <v>3602175.1969213411</v>
      </c>
      <c r="H277" s="44">
        <f t="shared" si="34"/>
        <v>0</v>
      </c>
      <c r="I277" s="40"/>
      <c r="J277" s="85">
        <f t="shared" si="29"/>
        <v>0</v>
      </c>
      <c r="K277" s="85">
        <f t="shared" si="30"/>
        <v>0</v>
      </c>
      <c r="L277" s="85">
        <f t="shared" si="31"/>
        <v>3602175.1969213411</v>
      </c>
      <c r="M277" s="85">
        <f t="shared" si="32"/>
        <v>0</v>
      </c>
      <c r="N277" s="52"/>
    </row>
    <row r="278" spans="1:14" ht="13" x14ac:dyDescent="0.3">
      <c r="A278" s="41"/>
      <c r="B278" s="43">
        <v>20812147.641247906</v>
      </c>
      <c r="C278" s="36">
        <v>240</v>
      </c>
      <c r="D278" s="73">
        <v>0</v>
      </c>
      <c r="E278" s="115">
        <f t="shared" si="28"/>
        <v>1</v>
      </c>
      <c r="G278" s="44">
        <f t="shared" si="33"/>
        <v>0</v>
      </c>
      <c r="H278" s="44">
        <f t="shared" si="34"/>
        <v>20812147.641247906</v>
      </c>
      <c r="I278" s="40"/>
      <c r="J278" s="85">
        <f t="shared" si="29"/>
        <v>20812147.641247906</v>
      </c>
      <c r="K278" s="85">
        <f t="shared" si="30"/>
        <v>0</v>
      </c>
      <c r="L278" s="85">
        <f t="shared" si="31"/>
        <v>0</v>
      </c>
      <c r="M278" s="85">
        <f t="shared" si="32"/>
        <v>0</v>
      </c>
      <c r="N278" s="52"/>
    </row>
    <row r="279" spans="1:14" ht="13" x14ac:dyDescent="0.3">
      <c r="A279" s="41"/>
      <c r="B279" s="43">
        <v>627448.05810181855</v>
      </c>
      <c r="C279" s="36">
        <v>4.16</v>
      </c>
      <c r="D279" s="73">
        <v>1</v>
      </c>
      <c r="E279" s="115">
        <f t="shared" si="28"/>
        <v>0</v>
      </c>
      <c r="G279" s="44">
        <f t="shared" si="33"/>
        <v>627448.05810181855</v>
      </c>
      <c r="H279" s="44">
        <f t="shared" si="34"/>
        <v>0</v>
      </c>
      <c r="I279" s="40"/>
      <c r="J279" s="85">
        <f t="shared" si="29"/>
        <v>0</v>
      </c>
      <c r="K279" s="85">
        <f t="shared" si="30"/>
        <v>0</v>
      </c>
      <c r="L279" s="85">
        <f t="shared" si="31"/>
        <v>627448.05810181855</v>
      </c>
      <c r="M279" s="85">
        <f t="shared" si="32"/>
        <v>0</v>
      </c>
      <c r="N279" s="52"/>
    </row>
    <row r="280" spans="1:14" ht="13" x14ac:dyDescent="0.3">
      <c r="B280" s="43">
        <v>9938302.321089657</v>
      </c>
      <c r="C280" s="36">
        <v>25</v>
      </c>
      <c r="D280" s="73">
        <v>1</v>
      </c>
      <c r="E280" s="115">
        <f t="shared" si="28"/>
        <v>0</v>
      </c>
      <c r="G280" s="44">
        <f t="shared" si="33"/>
        <v>9938302.321089657</v>
      </c>
      <c r="H280" s="44">
        <f t="shared" si="34"/>
        <v>0</v>
      </c>
      <c r="I280" s="40"/>
      <c r="J280" s="85">
        <f t="shared" si="29"/>
        <v>0</v>
      </c>
      <c r="K280" s="85">
        <f t="shared" si="30"/>
        <v>0</v>
      </c>
      <c r="L280" s="85">
        <f t="shared" si="31"/>
        <v>9938302.321089657</v>
      </c>
      <c r="M280" s="85">
        <f t="shared" si="32"/>
        <v>0</v>
      </c>
      <c r="N280" s="52"/>
    </row>
    <row r="281" spans="1:14" ht="13" x14ac:dyDescent="0.3">
      <c r="B281" s="43">
        <v>10115.085850409991</v>
      </c>
      <c r="C281" s="36" t="e">
        <v>#N/A</v>
      </c>
      <c r="D281" s="73">
        <v>0</v>
      </c>
      <c r="E281" s="115">
        <f t="shared" si="28"/>
        <v>1</v>
      </c>
      <c r="G281" s="44">
        <f t="shared" si="33"/>
        <v>0</v>
      </c>
      <c r="H281" s="44">
        <f t="shared" si="34"/>
        <v>10115.085850409991</v>
      </c>
      <c r="I281" s="40"/>
      <c r="J281" s="85">
        <f t="shared" si="29"/>
        <v>0</v>
      </c>
      <c r="K281" s="85">
        <f t="shared" si="30"/>
        <v>0</v>
      </c>
      <c r="L281" s="85">
        <f t="shared" si="31"/>
        <v>0</v>
      </c>
      <c r="M281" s="85">
        <f t="shared" si="32"/>
        <v>10115.085850409991</v>
      </c>
      <c r="N281" s="52"/>
    </row>
    <row r="282" spans="1:14" ht="13" x14ac:dyDescent="0.3">
      <c r="B282" s="43">
        <v>75579319.939861685</v>
      </c>
      <c r="C282" s="36">
        <v>240</v>
      </c>
      <c r="D282" s="73">
        <v>0</v>
      </c>
      <c r="E282" s="115">
        <f t="shared" si="28"/>
        <v>1</v>
      </c>
      <c r="G282" s="44">
        <f t="shared" si="33"/>
        <v>0</v>
      </c>
      <c r="H282" s="44">
        <f t="shared" si="34"/>
        <v>75579319.939861685</v>
      </c>
      <c r="I282" s="40"/>
      <c r="J282" s="85">
        <f t="shared" si="29"/>
        <v>75579319.939861685</v>
      </c>
      <c r="K282" s="85">
        <f t="shared" si="30"/>
        <v>0</v>
      </c>
      <c r="L282" s="85">
        <f t="shared" si="31"/>
        <v>0</v>
      </c>
      <c r="M282" s="85">
        <f t="shared" si="32"/>
        <v>0</v>
      </c>
      <c r="N282" s="52"/>
    </row>
    <row r="283" spans="1:14" ht="13" x14ac:dyDescent="0.3">
      <c r="B283" s="43">
        <v>9433190.6122651435</v>
      </c>
      <c r="C283" s="36">
        <v>25</v>
      </c>
      <c r="D283" s="73">
        <v>1</v>
      </c>
      <c r="E283" s="115">
        <f t="shared" si="28"/>
        <v>0</v>
      </c>
      <c r="G283" s="44">
        <f t="shared" si="33"/>
        <v>9433190.6122651435</v>
      </c>
      <c r="H283" s="44">
        <f t="shared" si="34"/>
        <v>0</v>
      </c>
      <c r="I283" s="40"/>
      <c r="J283" s="85">
        <f t="shared" si="29"/>
        <v>0</v>
      </c>
      <c r="K283" s="85">
        <f t="shared" si="30"/>
        <v>0</v>
      </c>
      <c r="L283" s="85">
        <f t="shared" si="31"/>
        <v>9433190.6122651435</v>
      </c>
      <c r="M283" s="85">
        <f t="shared" si="32"/>
        <v>0</v>
      </c>
      <c r="N283" s="52"/>
    </row>
    <row r="284" spans="1:14" ht="13" x14ac:dyDescent="0.3">
      <c r="B284" s="43">
        <v>16446072.239676774</v>
      </c>
      <c r="C284" s="36">
        <v>240</v>
      </c>
      <c r="D284" s="73">
        <v>0</v>
      </c>
      <c r="E284" s="115">
        <f t="shared" si="28"/>
        <v>1</v>
      </c>
      <c r="G284" s="44">
        <f t="shared" si="33"/>
        <v>0</v>
      </c>
      <c r="H284" s="44">
        <f t="shared" si="34"/>
        <v>16446072.239676774</v>
      </c>
      <c r="I284" s="40"/>
      <c r="J284" s="85">
        <f t="shared" si="29"/>
        <v>16446072.239676774</v>
      </c>
      <c r="K284" s="85">
        <f t="shared" si="30"/>
        <v>0</v>
      </c>
      <c r="L284" s="85">
        <f t="shared" si="31"/>
        <v>0</v>
      </c>
      <c r="M284" s="85">
        <f t="shared" si="32"/>
        <v>0</v>
      </c>
      <c r="N284" s="52"/>
    </row>
    <row r="285" spans="1:14" ht="13" x14ac:dyDescent="0.3">
      <c r="B285" s="43">
        <v>59182148.379915029</v>
      </c>
      <c r="C285" s="36">
        <v>144</v>
      </c>
      <c r="D285" s="73">
        <v>0</v>
      </c>
      <c r="E285" s="115">
        <f t="shared" si="28"/>
        <v>1</v>
      </c>
      <c r="G285" s="44">
        <f t="shared" si="33"/>
        <v>0</v>
      </c>
      <c r="H285" s="44">
        <f t="shared" si="34"/>
        <v>59182148.379915029</v>
      </c>
      <c r="I285" s="40"/>
      <c r="J285" s="85">
        <f t="shared" si="29"/>
        <v>0</v>
      </c>
      <c r="K285" s="85">
        <f t="shared" si="30"/>
        <v>59182148.379915029</v>
      </c>
      <c r="L285" s="85">
        <f t="shared" si="31"/>
        <v>0</v>
      </c>
      <c r="M285" s="85">
        <f t="shared" si="32"/>
        <v>0</v>
      </c>
      <c r="N285" s="52"/>
    </row>
    <row r="286" spans="1:14" ht="13" x14ac:dyDescent="0.3">
      <c r="B286" s="43">
        <v>26312798.196709827</v>
      </c>
      <c r="C286" s="36">
        <v>25</v>
      </c>
      <c r="D286" s="73">
        <v>1</v>
      </c>
      <c r="E286" s="115">
        <f t="shared" si="28"/>
        <v>0</v>
      </c>
      <c r="G286" s="44">
        <f t="shared" si="33"/>
        <v>26312798.196709827</v>
      </c>
      <c r="H286" s="44">
        <f t="shared" si="34"/>
        <v>0</v>
      </c>
      <c r="I286" s="40"/>
      <c r="J286" s="85">
        <f t="shared" si="29"/>
        <v>0</v>
      </c>
      <c r="K286" s="85">
        <f t="shared" si="30"/>
        <v>0</v>
      </c>
      <c r="L286" s="85">
        <f t="shared" si="31"/>
        <v>26312798.196709827</v>
      </c>
      <c r="M286" s="85">
        <f t="shared" si="32"/>
        <v>0</v>
      </c>
      <c r="N286" s="52"/>
    </row>
    <row r="287" spans="1:14" ht="13" x14ac:dyDescent="0.3">
      <c r="B287" s="43">
        <v>20944541.623379435</v>
      </c>
      <c r="C287" s="36">
        <v>144</v>
      </c>
      <c r="D287" s="73">
        <v>0</v>
      </c>
      <c r="E287" s="115">
        <f t="shared" si="28"/>
        <v>1</v>
      </c>
      <c r="G287" s="44">
        <f t="shared" si="33"/>
        <v>0</v>
      </c>
      <c r="H287" s="44">
        <f t="shared" si="34"/>
        <v>20944541.623379435</v>
      </c>
      <c r="I287" s="40"/>
      <c r="J287" s="85">
        <f t="shared" si="29"/>
        <v>0</v>
      </c>
      <c r="K287" s="85">
        <f t="shared" si="30"/>
        <v>20944541.623379435</v>
      </c>
      <c r="L287" s="85">
        <f t="shared" si="31"/>
        <v>0</v>
      </c>
      <c r="M287" s="85">
        <f t="shared" si="32"/>
        <v>0</v>
      </c>
      <c r="N287" s="52"/>
    </row>
    <row r="288" spans="1:14" ht="13" x14ac:dyDescent="0.3">
      <c r="B288" s="43">
        <v>15962729.659655111</v>
      </c>
      <c r="C288" s="36">
        <v>144</v>
      </c>
      <c r="D288" s="73">
        <v>0</v>
      </c>
      <c r="E288" s="115">
        <f t="shared" si="28"/>
        <v>1</v>
      </c>
      <c r="G288" s="44">
        <f t="shared" si="33"/>
        <v>0</v>
      </c>
      <c r="H288" s="44">
        <f t="shared" si="34"/>
        <v>15962729.659655111</v>
      </c>
      <c r="I288" s="40"/>
      <c r="J288" s="85">
        <f t="shared" si="29"/>
        <v>0</v>
      </c>
      <c r="K288" s="85">
        <f t="shared" si="30"/>
        <v>15962729.659655111</v>
      </c>
      <c r="L288" s="85">
        <f t="shared" si="31"/>
        <v>0</v>
      </c>
      <c r="M288" s="85">
        <f t="shared" si="32"/>
        <v>0</v>
      </c>
      <c r="N288" s="52"/>
    </row>
    <row r="289" spans="2:14" ht="13" x14ac:dyDescent="0.3">
      <c r="B289" s="43">
        <v>7466.087274891006</v>
      </c>
      <c r="C289" s="36">
        <v>25</v>
      </c>
      <c r="D289" s="73">
        <v>1</v>
      </c>
      <c r="E289" s="115">
        <f t="shared" si="28"/>
        <v>0</v>
      </c>
      <c r="G289" s="44">
        <f t="shared" si="33"/>
        <v>7466.087274891006</v>
      </c>
      <c r="H289" s="44">
        <f t="shared" si="34"/>
        <v>0</v>
      </c>
      <c r="I289" s="40"/>
      <c r="J289" s="85">
        <f t="shared" si="29"/>
        <v>0</v>
      </c>
      <c r="K289" s="85">
        <f t="shared" si="30"/>
        <v>0</v>
      </c>
      <c r="L289" s="85">
        <f t="shared" si="31"/>
        <v>7466.087274891006</v>
      </c>
      <c r="M289" s="85">
        <f t="shared" si="32"/>
        <v>0</v>
      </c>
      <c r="N289" s="52"/>
    </row>
    <row r="290" spans="2:14" ht="13" x14ac:dyDescent="0.3">
      <c r="B290" s="43">
        <v>1235.6246297451269</v>
      </c>
      <c r="C290" s="36" t="e">
        <v>#N/A</v>
      </c>
      <c r="D290" s="73">
        <v>0</v>
      </c>
      <c r="E290" s="115">
        <f t="shared" si="28"/>
        <v>1</v>
      </c>
      <c r="G290" s="44">
        <f t="shared" si="33"/>
        <v>0</v>
      </c>
      <c r="H290" s="44">
        <f t="shared" si="34"/>
        <v>1235.6246297451269</v>
      </c>
      <c r="I290" s="40"/>
      <c r="J290" s="85">
        <f t="shared" si="29"/>
        <v>0</v>
      </c>
      <c r="K290" s="85">
        <f t="shared" si="30"/>
        <v>0</v>
      </c>
      <c r="L290" s="85">
        <f t="shared" si="31"/>
        <v>0</v>
      </c>
      <c r="M290" s="85">
        <f t="shared" si="32"/>
        <v>1235.6246297451269</v>
      </c>
      <c r="N290" s="52"/>
    </row>
    <row r="291" spans="2:14" ht="13" x14ac:dyDescent="0.3">
      <c r="B291" s="43">
        <v>0.58837129102832275</v>
      </c>
      <c r="C291" s="36" t="e">
        <v>#N/A</v>
      </c>
      <c r="D291" s="73">
        <v>0</v>
      </c>
      <c r="E291" s="115">
        <f t="shared" si="28"/>
        <v>1</v>
      </c>
      <c r="G291" s="44">
        <f t="shared" si="33"/>
        <v>0</v>
      </c>
      <c r="H291" s="44">
        <f t="shared" si="34"/>
        <v>0.58837129102832275</v>
      </c>
      <c r="I291" s="40"/>
      <c r="J291" s="85">
        <f t="shared" si="29"/>
        <v>0</v>
      </c>
      <c r="K291" s="85">
        <f t="shared" si="30"/>
        <v>0</v>
      </c>
      <c r="L291" s="85">
        <f t="shared" si="31"/>
        <v>0</v>
      </c>
      <c r="M291" s="85">
        <f t="shared" si="32"/>
        <v>0.58837129102832275</v>
      </c>
      <c r="N291" s="52"/>
    </row>
    <row r="292" spans="2:14" ht="13" x14ac:dyDescent="0.3">
      <c r="B292" s="43">
        <v>295985.74778640969</v>
      </c>
      <c r="C292" s="36" t="e">
        <v>#N/A</v>
      </c>
      <c r="D292" s="73">
        <v>0</v>
      </c>
      <c r="E292" s="115">
        <f t="shared" si="28"/>
        <v>1</v>
      </c>
      <c r="G292" s="44">
        <f t="shared" si="33"/>
        <v>0</v>
      </c>
      <c r="H292" s="44">
        <f t="shared" si="34"/>
        <v>295985.74778640969</v>
      </c>
      <c r="I292" s="40"/>
      <c r="J292" s="85">
        <f t="shared" si="29"/>
        <v>0</v>
      </c>
      <c r="K292" s="85">
        <f t="shared" si="30"/>
        <v>0</v>
      </c>
      <c r="L292" s="85">
        <f t="shared" si="31"/>
        <v>0</v>
      </c>
      <c r="M292" s="85">
        <f t="shared" si="32"/>
        <v>295985.74778640969</v>
      </c>
      <c r="N292" s="52"/>
    </row>
    <row r="293" spans="2:14" ht="13" x14ac:dyDescent="0.3">
      <c r="B293" s="43">
        <v>90.483822444055278</v>
      </c>
      <c r="C293" s="36" t="e">
        <v>#N/A</v>
      </c>
      <c r="D293" s="73">
        <v>0</v>
      </c>
      <c r="E293" s="115">
        <f t="shared" si="28"/>
        <v>1</v>
      </c>
      <c r="G293" s="44">
        <f t="shared" si="33"/>
        <v>0</v>
      </c>
      <c r="H293" s="44">
        <f t="shared" si="34"/>
        <v>90.483822444055278</v>
      </c>
      <c r="I293" s="40"/>
      <c r="J293" s="85">
        <f t="shared" si="29"/>
        <v>0</v>
      </c>
      <c r="K293" s="85">
        <f t="shared" si="30"/>
        <v>0</v>
      </c>
      <c r="L293" s="85">
        <f t="shared" si="31"/>
        <v>0</v>
      </c>
      <c r="M293" s="85">
        <f t="shared" si="32"/>
        <v>90.483822444055278</v>
      </c>
      <c r="N293" s="52"/>
    </row>
    <row r="294" spans="2:14" ht="13" x14ac:dyDescent="0.3">
      <c r="B294" s="43">
        <v>805.04707713847995</v>
      </c>
      <c r="C294" s="36" t="e">
        <v>#N/A</v>
      </c>
      <c r="D294" s="73">
        <v>0</v>
      </c>
      <c r="E294" s="115">
        <f t="shared" si="28"/>
        <v>1</v>
      </c>
      <c r="G294" s="44">
        <f t="shared" si="33"/>
        <v>0</v>
      </c>
      <c r="H294" s="44">
        <f t="shared" si="34"/>
        <v>805.04707713847995</v>
      </c>
      <c r="I294" s="40"/>
      <c r="J294" s="85">
        <f t="shared" si="29"/>
        <v>0</v>
      </c>
      <c r="K294" s="85">
        <f t="shared" si="30"/>
        <v>0</v>
      </c>
      <c r="L294" s="85">
        <f t="shared" si="31"/>
        <v>0</v>
      </c>
      <c r="M294" s="85">
        <f t="shared" si="32"/>
        <v>805.04707713847995</v>
      </c>
      <c r="N294" s="52"/>
    </row>
    <row r="295" spans="2:14" ht="13" x14ac:dyDescent="0.3">
      <c r="B295" s="43">
        <v>4137898.3713933718</v>
      </c>
      <c r="C295" s="36">
        <v>4.16</v>
      </c>
      <c r="D295" s="73">
        <v>1</v>
      </c>
      <c r="E295" s="115">
        <f t="shared" si="28"/>
        <v>0</v>
      </c>
      <c r="G295" s="44">
        <f t="shared" si="33"/>
        <v>4137898.3713933718</v>
      </c>
      <c r="H295" s="44">
        <f t="shared" si="34"/>
        <v>0</v>
      </c>
      <c r="I295" s="40"/>
      <c r="J295" s="85">
        <f t="shared" si="29"/>
        <v>0</v>
      </c>
      <c r="K295" s="85">
        <f t="shared" si="30"/>
        <v>0</v>
      </c>
      <c r="L295" s="85">
        <f t="shared" si="31"/>
        <v>4137898.3713933718</v>
      </c>
      <c r="M295" s="85">
        <f t="shared" si="32"/>
        <v>0</v>
      </c>
      <c r="N295" s="52"/>
    </row>
    <row r="296" spans="2:14" ht="13" x14ac:dyDescent="0.3">
      <c r="B296" s="43">
        <v>10115.085850409991</v>
      </c>
      <c r="C296" s="36" t="e">
        <v>#N/A</v>
      </c>
      <c r="D296" s="73">
        <v>0</v>
      </c>
      <c r="E296" s="115">
        <f t="shared" si="28"/>
        <v>1</v>
      </c>
      <c r="G296" s="44">
        <f t="shared" si="33"/>
        <v>0</v>
      </c>
      <c r="H296" s="44">
        <f t="shared" si="34"/>
        <v>10115.085850409991</v>
      </c>
      <c r="I296" s="40"/>
      <c r="J296" s="85">
        <f t="shared" si="29"/>
        <v>0</v>
      </c>
      <c r="K296" s="85">
        <f t="shared" si="30"/>
        <v>0</v>
      </c>
      <c r="L296" s="85">
        <f t="shared" si="31"/>
        <v>0</v>
      </c>
      <c r="M296" s="85">
        <f t="shared" si="32"/>
        <v>10115.085850409991</v>
      </c>
      <c r="N296" s="52"/>
    </row>
    <row r="297" spans="2:14" ht="13" x14ac:dyDescent="0.3">
      <c r="B297" s="43">
        <v>162981.48600982211</v>
      </c>
      <c r="C297" s="36" t="e">
        <v>#N/A</v>
      </c>
      <c r="D297" s="73">
        <v>0</v>
      </c>
      <c r="E297" s="115">
        <f t="shared" si="28"/>
        <v>1</v>
      </c>
      <c r="G297" s="44">
        <f t="shared" si="33"/>
        <v>0</v>
      </c>
      <c r="H297" s="44">
        <f t="shared" si="34"/>
        <v>162981.48600982211</v>
      </c>
      <c r="I297" s="40"/>
      <c r="J297" s="85">
        <f t="shared" si="29"/>
        <v>0</v>
      </c>
      <c r="K297" s="85">
        <f t="shared" si="30"/>
        <v>0</v>
      </c>
      <c r="L297" s="85">
        <f t="shared" si="31"/>
        <v>0</v>
      </c>
      <c r="M297" s="85">
        <f t="shared" si="32"/>
        <v>162981.48600982211</v>
      </c>
      <c r="N297" s="52"/>
    </row>
    <row r="298" spans="2:14" ht="13" x14ac:dyDescent="0.3">
      <c r="B298" s="43">
        <v>1393930.1282966274</v>
      </c>
      <c r="C298" s="36" t="e">
        <v>#N/A</v>
      </c>
      <c r="D298" s="73">
        <v>0</v>
      </c>
      <c r="E298" s="115">
        <f t="shared" si="28"/>
        <v>1</v>
      </c>
      <c r="G298" s="44">
        <f t="shared" si="33"/>
        <v>0</v>
      </c>
      <c r="H298" s="44">
        <f t="shared" si="34"/>
        <v>1393930.1282966274</v>
      </c>
      <c r="I298" s="40"/>
      <c r="J298" s="85">
        <f t="shared" si="29"/>
        <v>0</v>
      </c>
      <c r="K298" s="85">
        <f t="shared" si="30"/>
        <v>0</v>
      </c>
      <c r="L298" s="85">
        <f t="shared" si="31"/>
        <v>0</v>
      </c>
      <c r="M298" s="85">
        <f t="shared" si="32"/>
        <v>1393930.1282966274</v>
      </c>
      <c r="N298" s="52"/>
    </row>
    <row r="299" spans="2:14" ht="13" x14ac:dyDescent="0.3">
      <c r="B299" s="43">
        <v>4511.8670091500862</v>
      </c>
      <c r="C299" s="36" t="e">
        <v>#N/A</v>
      </c>
      <c r="D299" s="73">
        <v>0</v>
      </c>
      <c r="E299" s="115">
        <f t="shared" si="28"/>
        <v>1</v>
      </c>
      <c r="G299" s="44">
        <f t="shared" si="33"/>
        <v>0</v>
      </c>
      <c r="H299" s="44">
        <f t="shared" si="34"/>
        <v>4511.8670091500862</v>
      </c>
      <c r="I299" s="40"/>
      <c r="J299" s="85">
        <f t="shared" si="29"/>
        <v>0</v>
      </c>
      <c r="K299" s="85">
        <f t="shared" si="30"/>
        <v>0</v>
      </c>
      <c r="L299" s="85">
        <f t="shared" si="31"/>
        <v>0</v>
      </c>
      <c r="M299" s="85">
        <f t="shared" si="32"/>
        <v>4511.8670091500862</v>
      </c>
      <c r="N299" s="52"/>
    </row>
    <row r="300" spans="2:14" ht="13" x14ac:dyDescent="0.3">
      <c r="B300" s="43">
        <v>46390.809603178379</v>
      </c>
      <c r="C300" s="36" t="e">
        <v>#N/A</v>
      </c>
      <c r="D300" s="73">
        <v>0</v>
      </c>
      <c r="E300" s="115">
        <f t="shared" si="28"/>
        <v>1</v>
      </c>
      <c r="G300" s="44">
        <f t="shared" si="33"/>
        <v>0</v>
      </c>
      <c r="H300" s="44">
        <f t="shared" si="34"/>
        <v>46390.809603178379</v>
      </c>
      <c r="I300" s="40"/>
      <c r="J300" s="85">
        <f t="shared" si="29"/>
        <v>0</v>
      </c>
      <c r="K300" s="85">
        <f t="shared" si="30"/>
        <v>0</v>
      </c>
      <c r="L300" s="85">
        <f t="shared" si="31"/>
        <v>0</v>
      </c>
      <c r="M300" s="85">
        <f t="shared" si="32"/>
        <v>46390.809603178379</v>
      </c>
      <c r="N300" s="52"/>
    </row>
    <row r="301" spans="2:14" ht="13" x14ac:dyDescent="0.3">
      <c r="B301" s="43">
        <v>9737.4633100011742</v>
      </c>
      <c r="C301" s="36" t="e">
        <v>#N/A</v>
      </c>
      <c r="D301" s="73">
        <v>0</v>
      </c>
      <c r="E301" s="115">
        <f t="shared" si="28"/>
        <v>1</v>
      </c>
      <c r="G301" s="44">
        <f t="shared" si="33"/>
        <v>0</v>
      </c>
      <c r="H301" s="44">
        <f t="shared" si="34"/>
        <v>9737.4633100011742</v>
      </c>
      <c r="I301" s="40"/>
      <c r="J301" s="85">
        <f t="shared" si="29"/>
        <v>0</v>
      </c>
      <c r="K301" s="85">
        <f t="shared" si="30"/>
        <v>0</v>
      </c>
      <c r="L301" s="85">
        <f t="shared" si="31"/>
        <v>0</v>
      </c>
      <c r="M301" s="85">
        <f t="shared" si="32"/>
        <v>9737.4633100011742</v>
      </c>
      <c r="N301" s="52"/>
    </row>
    <row r="302" spans="2:14" ht="13" x14ac:dyDescent="0.3">
      <c r="B302" s="43">
        <v>52426.762071050776</v>
      </c>
      <c r="C302" s="36" t="e">
        <v>#N/A</v>
      </c>
      <c r="D302" s="73">
        <v>0</v>
      </c>
      <c r="E302" s="115">
        <f t="shared" si="28"/>
        <v>1</v>
      </c>
      <c r="G302" s="44">
        <f t="shared" si="33"/>
        <v>0</v>
      </c>
      <c r="H302" s="44">
        <f t="shared" si="34"/>
        <v>52426.762071050776</v>
      </c>
      <c r="I302" s="40"/>
      <c r="J302" s="85">
        <f t="shared" si="29"/>
        <v>0</v>
      </c>
      <c r="K302" s="85">
        <f t="shared" si="30"/>
        <v>0</v>
      </c>
      <c r="L302" s="85">
        <f t="shared" si="31"/>
        <v>0</v>
      </c>
      <c r="M302" s="85">
        <f t="shared" si="32"/>
        <v>52426.762071050776</v>
      </c>
      <c r="N302" s="52"/>
    </row>
    <row r="303" spans="2:14" ht="13" x14ac:dyDescent="0.3">
      <c r="B303" s="43">
        <v>5835.9774164530854</v>
      </c>
      <c r="C303" s="36" t="e">
        <v>#N/A</v>
      </c>
      <c r="D303" s="73">
        <v>0</v>
      </c>
      <c r="E303" s="115">
        <f t="shared" si="28"/>
        <v>1</v>
      </c>
      <c r="G303" s="44">
        <f t="shared" si="33"/>
        <v>0</v>
      </c>
      <c r="H303" s="44">
        <f t="shared" si="34"/>
        <v>5835.9774164530854</v>
      </c>
      <c r="I303" s="40"/>
      <c r="J303" s="85">
        <f t="shared" si="29"/>
        <v>0</v>
      </c>
      <c r="K303" s="85">
        <f t="shared" si="30"/>
        <v>0</v>
      </c>
      <c r="L303" s="85">
        <f t="shared" si="31"/>
        <v>0</v>
      </c>
      <c r="M303" s="85">
        <f t="shared" si="32"/>
        <v>5835.9774164530854</v>
      </c>
      <c r="N303" s="52"/>
    </row>
    <row r="304" spans="2:14" ht="13" x14ac:dyDescent="0.3">
      <c r="B304" s="43">
        <v>52109.085083734288</v>
      </c>
      <c r="C304" s="36" t="e">
        <v>#N/A</v>
      </c>
      <c r="D304" s="73">
        <v>0</v>
      </c>
      <c r="E304" s="115">
        <f t="shared" si="28"/>
        <v>1</v>
      </c>
      <c r="G304" s="44">
        <f t="shared" si="33"/>
        <v>0</v>
      </c>
      <c r="H304" s="44">
        <f t="shared" si="34"/>
        <v>52109.085083734288</v>
      </c>
      <c r="I304" s="40"/>
      <c r="J304" s="85">
        <f t="shared" si="29"/>
        <v>0</v>
      </c>
      <c r="K304" s="85">
        <f t="shared" si="30"/>
        <v>0</v>
      </c>
      <c r="L304" s="85">
        <f t="shared" si="31"/>
        <v>0</v>
      </c>
      <c r="M304" s="85">
        <f t="shared" si="32"/>
        <v>52109.085083734288</v>
      </c>
      <c r="N304" s="52"/>
    </row>
    <row r="305" spans="2:14" ht="13" x14ac:dyDescent="0.3">
      <c r="B305" s="43">
        <v>15922.604242109843</v>
      </c>
      <c r="C305" s="36" t="e">
        <v>#N/A</v>
      </c>
      <c r="D305" s="73">
        <v>0</v>
      </c>
      <c r="E305" s="115">
        <f t="shared" si="28"/>
        <v>1</v>
      </c>
      <c r="G305" s="44">
        <f t="shared" si="33"/>
        <v>0</v>
      </c>
      <c r="H305" s="44">
        <f t="shared" si="34"/>
        <v>15922.604242109843</v>
      </c>
      <c r="I305" s="40"/>
      <c r="J305" s="85">
        <f t="shared" si="29"/>
        <v>0</v>
      </c>
      <c r="K305" s="85">
        <f t="shared" si="30"/>
        <v>0</v>
      </c>
      <c r="L305" s="85">
        <f t="shared" si="31"/>
        <v>0</v>
      </c>
      <c r="M305" s="85">
        <f t="shared" si="32"/>
        <v>15922.604242109843</v>
      </c>
      <c r="N305" s="52"/>
    </row>
    <row r="306" spans="2:14" ht="13" x14ac:dyDescent="0.3">
      <c r="B306" s="43">
        <v>170021.996456881</v>
      </c>
      <c r="C306" s="36" t="e">
        <v>#N/A</v>
      </c>
      <c r="D306" s="73">
        <v>0</v>
      </c>
      <c r="E306" s="115">
        <f t="shared" si="28"/>
        <v>1</v>
      </c>
      <c r="G306" s="44">
        <f t="shared" si="33"/>
        <v>0</v>
      </c>
      <c r="H306" s="44">
        <f t="shared" si="34"/>
        <v>170021.996456881</v>
      </c>
      <c r="I306" s="40"/>
      <c r="J306" s="85">
        <f t="shared" si="29"/>
        <v>0</v>
      </c>
      <c r="K306" s="85">
        <f t="shared" si="30"/>
        <v>0</v>
      </c>
      <c r="L306" s="85">
        <f t="shared" si="31"/>
        <v>0</v>
      </c>
      <c r="M306" s="85">
        <f t="shared" si="32"/>
        <v>170021.996456881</v>
      </c>
      <c r="N306" s="52"/>
    </row>
    <row r="307" spans="2:14" ht="13" x14ac:dyDescent="0.3">
      <c r="B307" s="43">
        <v>6249641.7717911331</v>
      </c>
      <c r="C307" s="36" t="e">
        <v>#N/A</v>
      </c>
      <c r="D307" s="73">
        <v>0</v>
      </c>
      <c r="E307" s="115">
        <f t="shared" si="28"/>
        <v>1</v>
      </c>
      <c r="G307" s="44">
        <f t="shared" si="33"/>
        <v>0</v>
      </c>
      <c r="H307" s="44">
        <f t="shared" si="34"/>
        <v>6249641.7717911331</v>
      </c>
      <c r="I307" s="40"/>
      <c r="J307" s="85">
        <f t="shared" si="29"/>
        <v>0</v>
      </c>
      <c r="K307" s="85">
        <f t="shared" si="30"/>
        <v>0</v>
      </c>
      <c r="L307" s="85">
        <f t="shared" si="31"/>
        <v>0</v>
      </c>
      <c r="M307" s="85">
        <f t="shared" si="32"/>
        <v>6249641.7717911331</v>
      </c>
      <c r="N307" s="52"/>
    </row>
    <row r="308" spans="2:14" ht="13" x14ac:dyDescent="0.3">
      <c r="B308" s="43">
        <v>568503.99148619664</v>
      </c>
      <c r="C308" s="36" t="e">
        <v>#N/A</v>
      </c>
      <c r="D308" s="73">
        <v>0</v>
      </c>
      <c r="E308" s="115">
        <f t="shared" si="28"/>
        <v>1</v>
      </c>
      <c r="G308" s="44">
        <f t="shared" si="33"/>
        <v>0</v>
      </c>
      <c r="H308" s="44">
        <f t="shared" si="34"/>
        <v>568503.99148619664</v>
      </c>
      <c r="I308" s="40"/>
      <c r="J308" s="85">
        <f t="shared" si="29"/>
        <v>0</v>
      </c>
      <c r="K308" s="85">
        <f t="shared" si="30"/>
        <v>0</v>
      </c>
      <c r="L308" s="85">
        <f t="shared" si="31"/>
        <v>0</v>
      </c>
      <c r="M308" s="85">
        <f t="shared" si="32"/>
        <v>568503.99148619664</v>
      </c>
      <c r="N308" s="52"/>
    </row>
    <row r="309" spans="2:14" ht="13" x14ac:dyDescent="0.3">
      <c r="B309" s="43">
        <v>4839282.0798727069</v>
      </c>
      <c r="C309" s="36" t="e">
        <v>#N/A</v>
      </c>
      <c r="D309" s="73">
        <v>0</v>
      </c>
      <c r="E309" s="115">
        <f t="shared" si="28"/>
        <v>1</v>
      </c>
      <c r="G309" s="44">
        <f t="shared" si="33"/>
        <v>0</v>
      </c>
      <c r="H309" s="44">
        <f t="shared" si="34"/>
        <v>4839282.0798727069</v>
      </c>
      <c r="I309" s="40"/>
      <c r="J309" s="85">
        <f t="shared" si="29"/>
        <v>0</v>
      </c>
      <c r="K309" s="85">
        <f t="shared" si="30"/>
        <v>0</v>
      </c>
      <c r="L309" s="85">
        <f t="shared" si="31"/>
        <v>0</v>
      </c>
      <c r="M309" s="85">
        <f t="shared" si="32"/>
        <v>4839282.0798727069</v>
      </c>
      <c r="N309" s="52"/>
    </row>
    <row r="310" spans="2:14" ht="13" x14ac:dyDescent="0.3">
      <c r="B310" s="43">
        <v>2526.5056891962317</v>
      </c>
      <c r="C310" s="36" t="e">
        <v>#N/A</v>
      </c>
      <c r="D310" s="73">
        <v>0</v>
      </c>
      <c r="E310" s="115">
        <f t="shared" si="28"/>
        <v>1</v>
      </c>
      <c r="G310" s="44">
        <f t="shared" si="33"/>
        <v>0</v>
      </c>
      <c r="H310" s="44">
        <f t="shared" si="34"/>
        <v>2526.5056891962317</v>
      </c>
      <c r="I310" s="40"/>
      <c r="J310" s="85">
        <f t="shared" si="29"/>
        <v>0</v>
      </c>
      <c r="K310" s="85">
        <f t="shared" si="30"/>
        <v>0</v>
      </c>
      <c r="L310" s="85">
        <f t="shared" si="31"/>
        <v>0</v>
      </c>
      <c r="M310" s="85">
        <f t="shared" si="32"/>
        <v>2526.5056891962317</v>
      </c>
      <c r="N310" s="52"/>
    </row>
    <row r="311" spans="2:14" x14ac:dyDescent="0.25"/>
    <row r="312" spans="2:14" x14ac:dyDescent="0.25"/>
    <row r="313" spans="2:14" x14ac:dyDescent="0.25"/>
    <row r="314" spans="2:14" x14ac:dyDescent="0.25"/>
    <row r="315" spans="2:14" x14ac:dyDescent="0.25"/>
    <row r="316" spans="2:14" x14ac:dyDescent="0.25"/>
    <row r="317" spans="2:14" x14ac:dyDescent="0.25"/>
    <row r="318" spans="2:14" ht="13" x14ac:dyDescent="0.3">
      <c r="I318" s="40"/>
    </row>
    <row r="319" spans="2:14" x14ac:dyDescent="0.25"/>
    <row r="320" spans="2:14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C157-171C-4635-95F0-4D92B7ED8207}">
  <sheetPr>
    <tabColor theme="6" tint="0.39997558519241921"/>
  </sheetPr>
  <dimension ref="A1:AR334"/>
  <sheetViews>
    <sheetView showGridLines="0" workbookViewId="0"/>
  </sheetViews>
  <sheetFormatPr defaultColWidth="0" defaultRowHeight="12.5" zeroHeight="1" x14ac:dyDescent="0.25"/>
  <cols>
    <col min="1" max="1" width="8.7265625" style="1" customWidth="1"/>
    <col min="2" max="18" width="20.1796875" style="1" customWidth="1"/>
    <col min="19" max="19" width="28.26953125" style="1" customWidth="1"/>
    <col min="20" max="20" width="10.6328125" style="1" customWidth="1"/>
    <col min="21" max="25" width="20.1796875" style="1" customWidth="1"/>
    <col min="26" max="44" width="20.1796875" style="1" hidden="1" customWidth="1"/>
    <col min="45" max="16384" width="8.7265625" style="1" hidden="1"/>
  </cols>
  <sheetData>
    <row r="1" spans="1:40" x14ac:dyDescent="0.25"/>
    <row r="2" spans="1:40" ht="20" x14ac:dyDescent="0.4">
      <c r="B2" s="2" t="s">
        <v>69</v>
      </c>
    </row>
    <row r="3" spans="1:40" x14ac:dyDescent="0.25"/>
    <row r="4" spans="1:40" ht="15.5" x14ac:dyDescent="0.35">
      <c r="B4" s="4" t="s">
        <v>40</v>
      </c>
      <c r="C4" s="3"/>
      <c r="D4" s="3"/>
      <c r="E4" s="3"/>
      <c r="F4" s="3"/>
      <c r="G4" s="33"/>
      <c r="H4" s="4" t="s">
        <v>74</v>
      </c>
      <c r="I4" s="4"/>
      <c r="J4" s="4"/>
      <c r="K4" s="4"/>
      <c r="L4" s="3"/>
      <c r="M4" s="3"/>
      <c r="N4" s="3"/>
      <c r="O4" s="3"/>
      <c r="P4" s="3"/>
      <c r="Q4" s="3"/>
      <c r="R4" s="33"/>
      <c r="S4" s="4" t="s">
        <v>25</v>
      </c>
      <c r="T4" s="4"/>
      <c r="U4" s="4"/>
      <c r="V4" s="3"/>
      <c r="W4" s="3"/>
      <c r="X4" s="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13" x14ac:dyDescent="0.3">
      <c r="B5" s="41" t="s">
        <v>82</v>
      </c>
    </row>
    <row r="6" spans="1:40" x14ac:dyDescent="0.25"/>
    <row r="7" spans="1:40" ht="13" x14ac:dyDescent="0.3">
      <c r="A7" s="41" t="s">
        <v>76</v>
      </c>
      <c r="B7" s="35" t="s">
        <v>72</v>
      </c>
      <c r="C7" s="35" t="s">
        <v>39</v>
      </c>
      <c r="D7" s="35" t="s">
        <v>42</v>
      </c>
      <c r="E7" s="35" t="s">
        <v>79</v>
      </c>
      <c r="F7" s="35" t="s">
        <v>43</v>
      </c>
      <c r="H7" s="40" t="s">
        <v>3</v>
      </c>
      <c r="I7" s="40" t="s">
        <v>41</v>
      </c>
      <c r="J7" s="40" t="s">
        <v>43</v>
      </c>
      <c r="K7" s="40"/>
      <c r="L7" s="40" t="s">
        <v>1</v>
      </c>
      <c r="M7" s="40" t="s">
        <v>2</v>
      </c>
      <c r="N7" s="40" t="s">
        <v>3</v>
      </c>
      <c r="O7" s="40" t="s">
        <v>87</v>
      </c>
      <c r="P7" s="40" t="s">
        <v>41</v>
      </c>
      <c r="Q7" s="40" t="s">
        <v>47</v>
      </c>
      <c r="T7" s="41" t="s">
        <v>29</v>
      </c>
      <c r="U7" s="35" t="s">
        <v>27</v>
      </c>
      <c r="V7" s="35" t="s">
        <v>1</v>
      </c>
      <c r="W7" s="35" t="s">
        <v>2</v>
      </c>
      <c r="X7" s="35" t="s">
        <v>3</v>
      </c>
    </row>
    <row r="8" spans="1:40" ht="13" x14ac:dyDescent="0.3">
      <c r="B8" s="84">
        <v>-54105.459999999963</v>
      </c>
      <c r="C8" s="74">
        <v>138</v>
      </c>
      <c r="D8" s="103">
        <v>0</v>
      </c>
      <c r="E8" s="103">
        <v>0</v>
      </c>
      <c r="F8" s="51">
        <v>1</v>
      </c>
      <c r="G8" s="104"/>
      <c r="H8" s="85">
        <f t="shared" ref="H8" si="0">D8*$B8</f>
        <v>0</v>
      </c>
      <c r="I8" s="85">
        <f t="shared" ref="I8" si="1">E8*$B8</f>
        <v>0</v>
      </c>
      <c r="J8" s="85">
        <f t="shared" ref="J8" si="2">F8*$B8</f>
        <v>-54105.459999999963</v>
      </c>
      <c r="K8" s="40"/>
      <c r="L8" s="85">
        <f>IF(ISERROR(C8),0,IF(C8&gt;=BulkSecLimit,J8,0))</f>
        <v>0</v>
      </c>
      <c r="M8" s="85">
        <f t="shared" ref="M8" si="3">IF(ISERROR(C8),0,IF(AND(C8&gt;=RegionalSecLimit,C8&lt;BulkSecLimit),J8,0))</f>
        <v>-54105.459999999963</v>
      </c>
      <c r="N8" s="85">
        <f t="shared" ref="N8:N71" si="4">((1-CustomerContributions)*H8)+IF(ISERROR(C8),0,IF(C8&lt;RegionalSecLimit,J8,0))</f>
        <v>0</v>
      </c>
      <c r="O8" s="85">
        <f t="shared" ref="O8:O71" si="5">CustomerContributions*H8</f>
        <v>0</v>
      </c>
      <c r="P8" s="85">
        <f>I8</f>
        <v>0</v>
      </c>
      <c r="Q8" s="85">
        <f>B8-SUM(L8:P8)</f>
        <v>0</v>
      </c>
      <c r="S8" s="34" t="s">
        <v>26</v>
      </c>
      <c r="T8" s="41" t="s">
        <v>70</v>
      </c>
      <c r="U8" s="44">
        <f>SUM(V8:X8)</f>
        <v>2538902679.7220783</v>
      </c>
      <c r="V8" s="44">
        <f>SUM(L8:L322)</f>
        <v>881166235.91000009</v>
      </c>
      <c r="W8" s="44">
        <f>SUM(M8:M322)</f>
        <v>674133644.95999992</v>
      </c>
      <c r="X8" s="44">
        <f>SUM(N8:N322)</f>
        <v>983602798.8520782</v>
      </c>
    </row>
    <row r="9" spans="1:40" ht="13" x14ac:dyDescent="0.3">
      <c r="B9" s="42">
        <v>39721759.310000002</v>
      </c>
      <c r="C9" s="37">
        <v>138</v>
      </c>
      <c r="D9" s="70">
        <v>0</v>
      </c>
      <c r="E9" s="73">
        <v>0</v>
      </c>
      <c r="F9" s="51">
        <v>1</v>
      </c>
      <c r="G9" s="104"/>
      <c r="H9" s="44">
        <f t="shared" ref="H9" si="6">D9*$B9</f>
        <v>0</v>
      </c>
      <c r="I9" s="44">
        <f t="shared" ref="I9" si="7">E9*$B9</f>
        <v>0</v>
      </c>
      <c r="J9" s="44">
        <f t="shared" ref="J9" si="8">F9*$B9</f>
        <v>39721759.310000002</v>
      </c>
      <c r="K9" s="40"/>
      <c r="L9" s="44">
        <f>IF(ISERROR(C9),0,IF(C9&gt;=BulkSecLimit,J9,0))</f>
        <v>0</v>
      </c>
      <c r="M9" s="44">
        <f t="shared" ref="M9" si="9">IF(ISERROR(C9),0,IF(AND(C9&gt;=RegionalSecLimit,C9&lt;BulkSecLimit),J9,0))</f>
        <v>39721759.310000002</v>
      </c>
      <c r="N9" s="85">
        <f t="shared" si="4"/>
        <v>0</v>
      </c>
      <c r="O9" s="85">
        <f t="shared" si="5"/>
        <v>0</v>
      </c>
      <c r="P9" s="44">
        <f>I9</f>
        <v>0</v>
      </c>
      <c r="Q9" s="44">
        <f>B9-SUM(L9:P9)</f>
        <v>0</v>
      </c>
    </row>
    <row r="10" spans="1:40" ht="13" x14ac:dyDescent="0.3">
      <c r="B10" s="42">
        <v>73016416.350000009</v>
      </c>
      <c r="C10" s="37">
        <v>240</v>
      </c>
      <c r="D10" s="51">
        <v>0</v>
      </c>
      <c r="E10" s="71">
        <v>0</v>
      </c>
      <c r="F10" s="51">
        <v>1</v>
      </c>
      <c r="G10" s="104"/>
      <c r="H10" s="76">
        <f>D10*$B10</f>
        <v>0</v>
      </c>
      <c r="I10" s="76">
        <f t="shared" ref="I10:J25" si="10">E10*$B10</f>
        <v>0</v>
      </c>
      <c r="J10" s="76">
        <f t="shared" si="10"/>
        <v>73016416.350000009</v>
      </c>
      <c r="K10" s="40"/>
      <c r="L10" s="102">
        <f t="shared" ref="L10:L73" si="11">IF(ISERROR(C10),0,IF(C10&gt;=BulkSecLimit,J10,0))</f>
        <v>73016416.350000009</v>
      </c>
      <c r="M10" s="102">
        <f t="shared" ref="M10:M72" si="12">IF(ISERROR(C10),0,IF(AND(C10&gt;=RegionalSecLimit,C10&lt;BulkSecLimit),J10,0))</f>
        <v>0</v>
      </c>
      <c r="N10" s="85">
        <f t="shared" si="4"/>
        <v>0</v>
      </c>
      <c r="O10" s="85">
        <f t="shared" si="5"/>
        <v>0</v>
      </c>
      <c r="P10" s="102">
        <f t="shared" ref="P10:P72" si="13">I10</f>
        <v>0</v>
      </c>
      <c r="Q10" s="102">
        <f t="shared" ref="Q10:Q72" si="14">B10-SUM(L10:P10)</f>
        <v>0</v>
      </c>
      <c r="R10" s="52"/>
      <c r="S10" s="34" t="s">
        <v>5</v>
      </c>
      <c r="T10" s="41" t="s">
        <v>6</v>
      </c>
      <c r="V10" s="24">
        <f>V8/SUM($V8:$X8)</f>
        <v>0.34706577882948125</v>
      </c>
      <c r="W10" s="24">
        <f>W8/SUM($V8:$X8)</f>
        <v>0.26552165640070702</v>
      </c>
      <c r="X10" s="24">
        <f>X8/SUM($V8:$X8)</f>
        <v>0.38741256476981173</v>
      </c>
    </row>
    <row r="11" spans="1:40" ht="13" x14ac:dyDescent="0.3">
      <c r="B11" s="86">
        <v>7017434.9300000016</v>
      </c>
      <c r="C11" s="75">
        <v>138</v>
      </c>
      <c r="D11" s="87">
        <v>0</v>
      </c>
      <c r="E11" s="88">
        <v>0</v>
      </c>
      <c r="F11" s="51">
        <v>1</v>
      </c>
      <c r="G11" s="104"/>
      <c r="H11" s="44">
        <f t="shared" ref="H11:J74" si="15">D11*$B11</f>
        <v>0</v>
      </c>
      <c r="I11" s="44">
        <f t="shared" si="10"/>
        <v>0</v>
      </c>
      <c r="J11" s="44">
        <f t="shared" si="10"/>
        <v>7017434.9300000016</v>
      </c>
      <c r="K11" s="40"/>
      <c r="L11" s="85">
        <f t="shared" si="11"/>
        <v>0</v>
      </c>
      <c r="M11" s="85">
        <f t="shared" si="12"/>
        <v>7017434.9300000016</v>
      </c>
      <c r="N11" s="85">
        <f t="shared" si="4"/>
        <v>0</v>
      </c>
      <c r="O11" s="85">
        <f t="shared" si="5"/>
        <v>0</v>
      </c>
      <c r="P11" s="85">
        <f t="shared" si="13"/>
        <v>0</v>
      </c>
      <c r="Q11" s="85">
        <f t="shared" si="14"/>
        <v>0</v>
      </c>
      <c r="R11" s="52"/>
    </row>
    <row r="12" spans="1:40" ht="13" x14ac:dyDescent="0.3">
      <c r="B12" s="43">
        <v>3276945.8099999996</v>
      </c>
      <c r="C12" s="36">
        <v>25</v>
      </c>
      <c r="D12" s="51">
        <v>1</v>
      </c>
      <c r="E12" s="71">
        <v>0</v>
      </c>
      <c r="F12" s="51">
        <v>0</v>
      </c>
      <c r="G12" s="104"/>
      <c r="H12" s="44">
        <f t="shared" si="15"/>
        <v>3276945.8099999996</v>
      </c>
      <c r="I12" s="44">
        <f t="shared" si="10"/>
        <v>0</v>
      </c>
      <c r="J12" s="44">
        <f t="shared" si="10"/>
        <v>0</v>
      </c>
      <c r="K12" s="40"/>
      <c r="L12" s="85">
        <f t="shared" si="11"/>
        <v>0</v>
      </c>
      <c r="M12" s="85">
        <f t="shared" si="12"/>
        <v>0</v>
      </c>
      <c r="N12" s="85">
        <f t="shared" si="4"/>
        <v>1966167.4859999996</v>
      </c>
      <c r="O12" s="85">
        <f t="shared" si="5"/>
        <v>1310778.324</v>
      </c>
      <c r="P12" s="85">
        <f t="shared" si="13"/>
        <v>0</v>
      </c>
      <c r="Q12" s="85">
        <f t="shared" si="14"/>
        <v>0</v>
      </c>
      <c r="R12" s="52"/>
      <c r="S12" s="34" t="s">
        <v>49</v>
      </c>
      <c r="T12" s="41" t="s">
        <v>70</v>
      </c>
      <c r="U12" s="108">
        <f>SUM(I8:I322)</f>
        <v>110480228.09653595</v>
      </c>
      <c r="V12" s="52"/>
      <c r="X12" s="52"/>
    </row>
    <row r="13" spans="1:40" ht="13" x14ac:dyDescent="0.3">
      <c r="B13" s="43">
        <v>8721421.8399999999</v>
      </c>
      <c r="C13" s="36">
        <v>25</v>
      </c>
      <c r="D13" s="51">
        <v>0.54545454545454541</v>
      </c>
      <c r="E13" s="71">
        <v>0.45454545454545453</v>
      </c>
      <c r="F13" s="51">
        <v>0</v>
      </c>
      <c r="G13" s="104"/>
      <c r="H13" s="44">
        <f t="shared" si="15"/>
        <v>4757139.1854545446</v>
      </c>
      <c r="I13" s="44">
        <f t="shared" si="10"/>
        <v>3964282.6545454543</v>
      </c>
      <c r="J13" s="44">
        <f t="shared" si="10"/>
        <v>0</v>
      </c>
      <c r="K13" s="40"/>
      <c r="L13" s="85">
        <f t="shared" si="11"/>
        <v>0</v>
      </c>
      <c r="M13" s="85">
        <f t="shared" si="12"/>
        <v>0</v>
      </c>
      <c r="N13" s="85">
        <f t="shared" si="4"/>
        <v>2854283.5112727266</v>
      </c>
      <c r="O13" s="85">
        <f t="shared" si="5"/>
        <v>1902855.674181818</v>
      </c>
      <c r="P13" s="85">
        <f t="shared" si="13"/>
        <v>3964282.6545454543</v>
      </c>
      <c r="Q13" s="85">
        <f t="shared" si="14"/>
        <v>0</v>
      </c>
      <c r="R13" s="52"/>
      <c r="S13" s="40" t="s">
        <v>87</v>
      </c>
      <c r="T13" s="41" t="s">
        <v>70</v>
      </c>
      <c r="U13" s="53">
        <f>SUM(O8:O322)</f>
        <v>473949106.42138565</v>
      </c>
    </row>
    <row r="14" spans="1:40" ht="13" x14ac:dyDescent="0.3">
      <c r="B14" s="43">
        <v>28474062.809999999</v>
      </c>
      <c r="C14" s="36">
        <v>25</v>
      </c>
      <c r="D14" s="51">
        <v>1</v>
      </c>
      <c r="E14" s="71">
        <v>0</v>
      </c>
      <c r="F14" s="51">
        <v>0</v>
      </c>
      <c r="G14" s="104"/>
      <c r="H14" s="44">
        <f t="shared" si="15"/>
        <v>28474062.809999999</v>
      </c>
      <c r="I14" s="44">
        <f t="shared" si="10"/>
        <v>0</v>
      </c>
      <c r="J14" s="44">
        <f t="shared" si="10"/>
        <v>0</v>
      </c>
      <c r="K14" s="40"/>
      <c r="L14" s="85">
        <f t="shared" si="11"/>
        <v>0</v>
      </c>
      <c r="M14" s="85">
        <f t="shared" si="12"/>
        <v>0</v>
      </c>
      <c r="N14" s="85">
        <f t="shared" si="4"/>
        <v>17084437.685999997</v>
      </c>
      <c r="O14" s="85">
        <f t="shared" si="5"/>
        <v>11389625.124</v>
      </c>
      <c r="P14" s="85">
        <f t="shared" si="13"/>
        <v>0</v>
      </c>
      <c r="Q14" s="85">
        <f t="shared" si="14"/>
        <v>0</v>
      </c>
      <c r="R14" s="52"/>
      <c r="S14" s="34" t="s">
        <v>16</v>
      </c>
      <c r="T14" s="41" t="s">
        <v>70</v>
      </c>
      <c r="U14" s="53">
        <f>SUM(Q8:Q322)</f>
        <v>0</v>
      </c>
    </row>
    <row r="15" spans="1:40" ht="13" x14ac:dyDescent="0.3">
      <c r="B15" s="43">
        <v>6661564.9899999984</v>
      </c>
      <c r="C15" s="36">
        <v>69</v>
      </c>
      <c r="D15" s="51">
        <v>0</v>
      </c>
      <c r="E15" s="71">
        <v>0</v>
      </c>
      <c r="F15" s="51">
        <v>1</v>
      </c>
      <c r="G15" s="104"/>
      <c r="H15" s="44">
        <f t="shared" si="15"/>
        <v>0</v>
      </c>
      <c r="I15" s="44">
        <f t="shared" si="10"/>
        <v>0</v>
      </c>
      <c r="J15" s="44">
        <f t="shared" si="10"/>
        <v>6661564.9899999984</v>
      </c>
      <c r="K15" s="40"/>
      <c r="L15" s="85">
        <f t="shared" si="11"/>
        <v>0</v>
      </c>
      <c r="M15" s="85">
        <f t="shared" si="12"/>
        <v>6661564.9899999984</v>
      </c>
      <c r="N15" s="85">
        <f t="shared" si="4"/>
        <v>0</v>
      </c>
      <c r="O15" s="85">
        <f t="shared" si="5"/>
        <v>0</v>
      </c>
      <c r="P15" s="85">
        <f t="shared" si="13"/>
        <v>0</v>
      </c>
      <c r="Q15" s="85">
        <f t="shared" si="14"/>
        <v>0</v>
      </c>
      <c r="R15" s="52"/>
    </row>
    <row r="16" spans="1:40" ht="13" x14ac:dyDescent="0.3">
      <c r="B16" s="43">
        <v>3114687.21</v>
      </c>
      <c r="C16" s="36">
        <v>25</v>
      </c>
      <c r="D16" s="51">
        <v>3.6231884057971015E-3</v>
      </c>
      <c r="E16" s="71">
        <v>0.99637681159420288</v>
      </c>
      <c r="F16" s="51">
        <v>0</v>
      </c>
      <c r="G16" s="104"/>
      <c r="H16" s="44">
        <f t="shared" si="15"/>
        <v>11285.098586956521</v>
      </c>
      <c r="I16" s="44">
        <f t="shared" si="10"/>
        <v>3103402.1114130435</v>
      </c>
      <c r="J16" s="44">
        <f t="shared" si="10"/>
        <v>0</v>
      </c>
      <c r="K16" s="40"/>
      <c r="L16" s="85">
        <f t="shared" si="11"/>
        <v>0</v>
      </c>
      <c r="M16" s="85">
        <f t="shared" si="12"/>
        <v>0</v>
      </c>
      <c r="N16" s="85">
        <f t="shared" si="4"/>
        <v>6771.0591521739125</v>
      </c>
      <c r="O16" s="85">
        <f t="shared" si="5"/>
        <v>4514.0394347826086</v>
      </c>
      <c r="P16" s="85">
        <f t="shared" si="13"/>
        <v>3103402.1114130435</v>
      </c>
      <c r="Q16" s="85">
        <f t="shared" si="14"/>
        <v>0</v>
      </c>
      <c r="R16" s="52"/>
      <c r="S16" s="34" t="s">
        <v>14</v>
      </c>
      <c r="T16" s="41" t="s">
        <v>70</v>
      </c>
      <c r="U16" s="44">
        <f>SUM(V16:X16)</f>
        <v>2538902679.7220783</v>
      </c>
      <c r="V16" s="44">
        <f>V8+V10*$U14</f>
        <v>881166235.91000009</v>
      </c>
      <c r="W16" s="44">
        <f>W8+W10*$U14</f>
        <v>674133644.95999992</v>
      </c>
      <c r="X16" s="44">
        <f>X8+X10*$U14</f>
        <v>983602798.8520782</v>
      </c>
    </row>
    <row r="17" spans="2:24" ht="13" x14ac:dyDescent="0.3">
      <c r="B17" s="43">
        <v>795175.71</v>
      </c>
      <c r="C17" s="36">
        <v>25</v>
      </c>
      <c r="D17" s="51">
        <v>1</v>
      </c>
      <c r="E17" s="71">
        <v>0</v>
      </c>
      <c r="F17" s="51">
        <v>0</v>
      </c>
      <c r="G17" s="104"/>
      <c r="H17" s="44">
        <f t="shared" si="15"/>
        <v>795175.71</v>
      </c>
      <c r="I17" s="44">
        <f t="shared" si="10"/>
        <v>0</v>
      </c>
      <c r="J17" s="44">
        <f t="shared" si="10"/>
        <v>0</v>
      </c>
      <c r="K17" s="40"/>
      <c r="L17" s="85">
        <f t="shared" si="11"/>
        <v>0</v>
      </c>
      <c r="M17" s="85">
        <f t="shared" si="12"/>
        <v>0</v>
      </c>
      <c r="N17" s="85">
        <f t="shared" si="4"/>
        <v>477105.42599999998</v>
      </c>
      <c r="O17" s="85">
        <f t="shared" si="5"/>
        <v>318070.28399999999</v>
      </c>
      <c r="P17" s="85">
        <f t="shared" si="13"/>
        <v>0</v>
      </c>
      <c r="Q17" s="85">
        <f t="shared" si="14"/>
        <v>0</v>
      </c>
      <c r="R17" s="52"/>
      <c r="U17" s="46">
        <f>U16-SUM(B8:B322)+U12+U13</f>
        <v>0</v>
      </c>
    </row>
    <row r="18" spans="2:24" ht="13" x14ac:dyDescent="0.3">
      <c r="B18" s="43">
        <v>16437302.77</v>
      </c>
      <c r="C18" s="36">
        <v>25</v>
      </c>
      <c r="D18" s="51">
        <v>1</v>
      </c>
      <c r="E18" s="71">
        <v>0</v>
      </c>
      <c r="F18" s="51">
        <v>0</v>
      </c>
      <c r="G18" s="104"/>
      <c r="H18" s="44">
        <f t="shared" si="15"/>
        <v>16437302.77</v>
      </c>
      <c r="I18" s="44">
        <f t="shared" si="10"/>
        <v>0</v>
      </c>
      <c r="J18" s="44">
        <f t="shared" si="10"/>
        <v>0</v>
      </c>
      <c r="K18" s="40"/>
      <c r="L18" s="85">
        <f t="shared" si="11"/>
        <v>0</v>
      </c>
      <c r="M18" s="85">
        <f t="shared" si="12"/>
        <v>0</v>
      </c>
      <c r="N18" s="85">
        <f t="shared" si="4"/>
        <v>9862381.6619999986</v>
      </c>
      <c r="O18" s="85">
        <f t="shared" si="5"/>
        <v>6574921.108</v>
      </c>
      <c r="P18" s="85">
        <f t="shared" si="13"/>
        <v>0</v>
      </c>
      <c r="Q18" s="85">
        <f t="shared" si="14"/>
        <v>0</v>
      </c>
      <c r="R18" s="52"/>
      <c r="S18" s="34" t="s">
        <v>14</v>
      </c>
      <c r="T18" s="1" t="s">
        <v>6</v>
      </c>
      <c r="V18" s="24">
        <f>V16/SUM($V16:$X16)</f>
        <v>0.34706577882948125</v>
      </c>
      <c r="W18" s="24">
        <f>W16/SUM($V16:$X16)</f>
        <v>0.26552165640070702</v>
      </c>
      <c r="X18" s="24">
        <f>X16/SUM($V16:$X16)</f>
        <v>0.38741256476981173</v>
      </c>
    </row>
    <row r="19" spans="2:24" ht="13" x14ac:dyDescent="0.3">
      <c r="B19" s="43">
        <v>233790.91999999993</v>
      </c>
      <c r="C19" s="36">
        <v>13.8</v>
      </c>
      <c r="D19" s="51">
        <v>1.4684287812041117E-3</v>
      </c>
      <c r="E19" s="71">
        <v>0.99853157121879599</v>
      </c>
      <c r="F19" s="51">
        <v>0</v>
      </c>
      <c r="G19" s="104"/>
      <c r="H19" s="44">
        <f t="shared" si="15"/>
        <v>343.30531571218791</v>
      </c>
      <c r="I19" s="44">
        <f t="shared" si="10"/>
        <v>233447.61468428775</v>
      </c>
      <c r="J19" s="44">
        <f t="shared" si="10"/>
        <v>0</v>
      </c>
      <c r="K19" s="40"/>
      <c r="L19" s="85">
        <f t="shared" si="11"/>
        <v>0</v>
      </c>
      <c r="M19" s="85">
        <f t="shared" si="12"/>
        <v>0</v>
      </c>
      <c r="N19" s="85">
        <f t="shared" si="4"/>
        <v>205.98318942731274</v>
      </c>
      <c r="O19" s="85">
        <f t="shared" si="5"/>
        <v>137.32212628487517</v>
      </c>
      <c r="P19" s="85">
        <f t="shared" si="13"/>
        <v>233447.61468428775</v>
      </c>
      <c r="Q19" s="85">
        <f t="shared" si="14"/>
        <v>0</v>
      </c>
      <c r="R19" s="52"/>
    </row>
    <row r="20" spans="2:24" ht="13" x14ac:dyDescent="0.3">
      <c r="B20" s="43">
        <v>3565604.5700000003</v>
      </c>
      <c r="C20" s="36">
        <v>138</v>
      </c>
      <c r="D20" s="51">
        <v>8.2644628099173556E-3</v>
      </c>
      <c r="E20" s="71">
        <v>0.99173553719008267</v>
      </c>
      <c r="F20" s="51">
        <v>0</v>
      </c>
      <c r="G20" s="104"/>
      <c r="H20" s="44">
        <f t="shared" si="15"/>
        <v>29467.806363636366</v>
      </c>
      <c r="I20" s="44">
        <f t="shared" si="10"/>
        <v>3536136.7636363641</v>
      </c>
      <c r="J20" s="44">
        <f t="shared" si="10"/>
        <v>0</v>
      </c>
      <c r="K20" s="40"/>
      <c r="L20" s="85">
        <f t="shared" si="11"/>
        <v>0</v>
      </c>
      <c r="M20" s="85">
        <f t="shared" si="12"/>
        <v>0</v>
      </c>
      <c r="N20" s="85">
        <f t="shared" si="4"/>
        <v>17680.68381818182</v>
      </c>
      <c r="O20" s="85">
        <f t="shared" si="5"/>
        <v>11787.122545454547</v>
      </c>
      <c r="P20" s="85">
        <f t="shared" si="13"/>
        <v>3536136.7636363641</v>
      </c>
      <c r="Q20" s="85">
        <f t="shared" si="14"/>
        <v>0</v>
      </c>
      <c r="R20" s="52"/>
    </row>
    <row r="21" spans="2:24" ht="13" x14ac:dyDescent="0.3">
      <c r="B21" s="43">
        <v>3854101.05</v>
      </c>
      <c r="C21" s="36">
        <v>138</v>
      </c>
      <c r="D21" s="51">
        <v>2.6714158504007124E-3</v>
      </c>
      <c r="E21" s="71">
        <v>0.99732858414959935</v>
      </c>
      <c r="F21" s="51">
        <v>0</v>
      </c>
      <c r="G21" s="104"/>
      <c r="H21" s="44">
        <f t="shared" si="15"/>
        <v>10295.906634016028</v>
      </c>
      <c r="I21" s="44">
        <f t="shared" si="10"/>
        <v>3843805.1433659839</v>
      </c>
      <c r="J21" s="44">
        <f t="shared" si="10"/>
        <v>0</v>
      </c>
      <c r="K21" s="40"/>
      <c r="L21" s="85">
        <f t="shared" si="11"/>
        <v>0</v>
      </c>
      <c r="M21" s="85">
        <f t="shared" si="12"/>
        <v>0</v>
      </c>
      <c r="N21" s="85">
        <f t="shared" si="4"/>
        <v>6177.5439804096168</v>
      </c>
      <c r="O21" s="85">
        <f t="shared" si="5"/>
        <v>4118.3626536064112</v>
      </c>
      <c r="P21" s="85">
        <f t="shared" si="13"/>
        <v>3843805.1433659839</v>
      </c>
      <c r="Q21" s="85">
        <f t="shared" si="14"/>
        <v>0</v>
      </c>
      <c r="R21" s="52"/>
    </row>
    <row r="22" spans="2:24" ht="13" x14ac:dyDescent="0.3">
      <c r="B22" s="43">
        <v>578561.41000000015</v>
      </c>
      <c r="C22" s="36">
        <v>13.8</v>
      </c>
      <c r="D22" s="51">
        <v>0.4308943089430895</v>
      </c>
      <c r="E22" s="71">
        <v>0.56910569105691056</v>
      </c>
      <c r="F22" s="51">
        <v>0</v>
      </c>
      <c r="G22" s="104"/>
      <c r="H22" s="44">
        <f t="shared" si="15"/>
        <v>249298.81894308954</v>
      </c>
      <c r="I22" s="44">
        <f t="shared" si="10"/>
        <v>329262.59105691063</v>
      </c>
      <c r="J22" s="44">
        <f t="shared" si="10"/>
        <v>0</v>
      </c>
      <c r="K22" s="40"/>
      <c r="L22" s="85">
        <f t="shared" si="11"/>
        <v>0</v>
      </c>
      <c r="M22" s="85">
        <f t="shared" si="12"/>
        <v>0</v>
      </c>
      <c r="N22" s="85">
        <f t="shared" si="4"/>
        <v>149579.29136585371</v>
      </c>
      <c r="O22" s="85">
        <f t="shared" si="5"/>
        <v>99719.527577235829</v>
      </c>
      <c r="P22" s="85">
        <f t="shared" si="13"/>
        <v>329262.59105691063</v>
      </c>
      <c r="Q22" s="85">
        <f t="shared" si="14"/>
        <v>0</v>
      </c>
      <c r="R22" s="52"/>
    </row>
    <row r="23" spans="2:24" ht="13" x14ac:dyDescent="0.3">
      <c r="B23" s="43">
        <v>5339459.53</v>
      </c>
      <c r="C23" s="36">
        <v>25</v>
      </c>
      <c r="D23" s="51">
        <v>1</v>
      </c>
      <c r="E23" s="71">
        <v>0</v>
      </c>
      <c r="F23" s="51">
        <v>0</v>
      </c>
      <c r="G23" s="104"/>
      <c r="H23" s="44">
        <f t="shared" si="15"/>
        <v>5339459.53</v>
      </c>
      <c r="I23" s="44">
        <f t="shared" si="10"/>
        <v>0</v>
      </c>
      <c r="J23" s="44">
        <f t="shared" si="10"/>
        <v>0</v>
      </c>
      <c r="K23" s="40"/>
      <c r="L23" s="85">
        <f t="shared" si="11"/>
        <v>0</v>
      </c>
      <c r="M23" s="85">
        <f t="shared" si="12"/>
        <v>0</v>
      </c>
      <c r="N23" s="85">
        <f t="shared" si="4"/>
        <v>3203675.7179999999</v>
      </c>
      <c r="O23" s="85">
        <f t="shared" si="5"/>
        <v>2135783.8120000004</v>
      </c>
      <c r="P23" s="85">
        <f t="shared" si="13"/>
        <v>0</v>
      </c>
      <c r="Q23" s="85">
        <f t="shared" si="14"/>
        <v>0</v>
      </c>
      <c r="R23" s="52"/>
    </row>
    <row r="24" spans="2:24" ht="13" x14ac:dyDescent="0.3">
      <c r="B24" s="43">
        <v>40243983.030000001</v>
      </c>
      <c r="C24" s="36">
        <v>25</v>
      </c>
      <c r="D24" s="51">
        <v>1</v>
      </c>
      <c r="E24" s="71">
        <v>0</v>
      </c>
      <c r="F24" s="51">
        <v>0</v>
      </c>
      <c r="G24" s="104"/>
      <c r="H24" s="44">
        <f t="shared" si="15"/>
        <v>40243983.030000001</v>
      </c>
      <c r="I24" s="44">
        <f t="shared" si="10"/>
        <v>0</v>
      </c>
      <c r="J24" s="44">
        <f t="shared" si="10"/>
        <v>0</v>
      </c>
      <c r="K24" s="40"/>
      <c r="L24" s="85">
        <f t="shared" si="11"/>
        <v>0</v>
      </c>
      <c r="M24" s="85">
        <f t="shared" si="12"/>
        <v>0</v>
      </c>
      <c r="N24" s="85">
        <f t="shared" si="4"/>
        <v>24146389.818</v>
      </c>
      <c r="O24" s="85">
        <f t="shared" si="5"/>
        <v>16097593.212000001</v>
      </c>
      <c r="P24" s="85">
        <f t="shared" si="13"/>
        <v>0</v>
      </c>
      <c r="Q24" s="85">
        <f t="shared" si="14"/>
        <v>0</v>
      </c>
      <c r="R24" s="52"/>
    </row>
    <row r="25" spans="2:24" ht="13" x14ac:dyDescent="0.3">
      <c r="B25" s="43">
        <v>6457245.0199999996</v>
      </c>
      <c r="C25" s="36">
        <v>138</v>
      </c>
      <c r="D25" s="51">
        <v>0</v>
      </c>
      <c r="E25" s="71">
        <v>0</v>
      </c>
      <c r="F25" s="51">
        <v>1</v>
      </c>
      <c r="G25" s="104"/>
      <c r="H25" s="44">
        <f t="shared" si="15"/>
        <v>0</v>
      </c>
      <c r="I25" s="44">
        <f t="shared" si="10"/>
        <v>0</v>
      </c>
      <c r="J25" s="44">
        <f t="shared" si="10"/>
        <v>6457245.0199999996</v>
      </c>
      <c r="K25" s="40"/>
      <c r="L25" s="85">
        <f t="shared" si="11"/>
        <v>0</v>
      </c>
      <c r="M25" s="85">
        <f t="shared" si="12"/>
        <v>6457245.0199999996</v>
      </c>
      <c r="N25" s="85">
        <f t="shared" si="4"/>
        <v>0</v>
      </c>
      <c r="O25" s="85">
        <f t="shared" si="5"/>
        <v>0</v>
      </c>
      <c r="P25" s="85">
        <f t="shared" si="13"/>
        <v>0</v>
      </c>
      <c r="Q25" s="85">
        <f t="shared" si="14"/>
        <v>0</v>
      </c>
      <c r="R25" s="52"/>
    </row>
    <row r="26" spans="2:24" ht="13" x14ac:dyDescent="0.3">
      <c r="B26" s="43">
        <v>3105693.8499999996</v>
      </c>
      <c r="C26" s="36">
        <v>25</v>
      </c>
      <c r="D26" s="51">
        <v>1</v>
      </c>
      <c r="E26" s="71">
        <v>0</v>
      </c>
      <c r="F26" s="51">
        <v>0</v>
      </c>
      <c r="G26" s="104"/>
      <c r="H26" s="44">
        <f t="shared" si="15"/>
        <v>3105693.8499999996</v>
      </c>
      <c r="I26" s="44">
        <f t="shared" si="15"/>
        <v>0</v>
      </c>
      <c r="J26" s="44">
        <f t="shared" si="15"/>
        <v>0</v>
      </c>
      <c r="K26" s="40"/>
      <c r="L26" s="85">
        <f t="shared" si="11"/>
        <v>0</v>
      </c>
      <c r="M26" s="85">
        <f t="shared" si="12"/>
        <v>0</v>
      </c>
      <c r="N26" s="85">
        <f t="shared" si="4"/>
        <v>1863416.3099999998</v>
      </c>
      <c r="O26" s="85">
        <f t="shared" si="5"/>
        <v>1242277.5399999998</v>
      </c>
      <c r="P26" s="85">
        <f t="shared" si="13"/>
        <v>0</v>
      </c>
      <c r="Q26" s="85">
        <f t="shared" si="14"/>
        <v>0</v>
      </c>
      <c r="R26" s="52"/>
    </row>
    <row r="27" spans="2:24" ht="13" x14ac:dyDescent="0.3">
      <c r="B27" s="43">
        <v>13065413.080000002</v>
      </c>
      <c r="C27" s="36">
        <v>138</v>
      </c>
      <c r="D27" s="51">
        <v>0</v>
      </c>
      <c r="E27" s="71">
        <v>0</v>
      </c>
      <c r="F27" s="51">
        <v>1</v>
      </c>
      <c r="G27" s="104"/>
      <c r="H27" s="44">
        <f t="shared" si="15"/>
        <v>0</v>
      </c>
      <c r="I27" s="44">
        <f t="shared" si="15"/>
        <v>0</v>
      </c>
      <c r="J27" s="44">
        <f t="shared" si="15"/>
        <v>13065413.080000002</v>
      </c>
      <c r="K27" s="40"/>
      <c r="L27" s="85">
        <f t="shared" si="11"/>
        <v>0</v>
      </c>
      <c r="M27" s="85">
        <f t="shared" si="12"/>
        <v>13065413.080000002</v>
      </c>
      <c r="N27" s="85">
        <f t="shared" si="4"/>
        <v>0</v>
      </c>
      <c r="O27" s="85">
        <f t="shared" si="5"/>
        <v>0</v>
      </c>
      <c r="P27" s="85">
        <f t="shared" si="13"/>
        <v>0</v>
      </c>
      <c r="Q27" s="85">
        <f t="shared" si="14"/>
        <v>0</v>
      </c>
      <c r="R27" s="52"/>
    </row>
    <row r="28" spans="2:24" ht="13" x14ac:dyDescent="0.3">
      <c r="B28" s="43">
        <v>1431192.36</v>
      </c>
      <c r="C28" s="36">
        <v>4.16</v>
      </c>
      <c r="D28" s="51">
        <v>1</v>
      </c>
      <c r="E28" s="71">
        <v>0</v>
      </c>
      <c r="F28" s="51">
        <v>0</v>
      </c>
      <c r="G28" s="104"/>
      <c r="H28" s="44">
        <f t="shared" si="15"/>
        <v>1431192.36</v>
      </c>
      <c r="I28" s="44">
        <f t="shared" si="15"/>
        <v>0</v>
      </c>
      <c r="J28" s="44">
        <f t="shared" si="15"/>
        <v>0</v>
      </c>
      <c r="K28" s="40"/>
      <c r="L28" s="85">
        <f t="shared" si="11"/>
        <v>0</v>
      </c>
      <c r="M28" s="85">
        <f t="shared" si="12"/>
        <v>0</v>
      </c>
      <c r="N28" s="85">
        <f t="shared" si="4"/>
        <v>858715.41600000008</v>
      </c>
      <c r="O28" s="85">
        <f t="shared" si="5"/>
        <v>572476.94400000002</v>
      </c>
      <c r="P28" s="85">
        <f t="shared" si="13"/>
        <v>0</v>
      </c>
      <c r="Q28" s="85">
        <f t="shared" si="14"/>
        <v>0</v>
      </c>
      <c r="R28" s="52"/>
    </row>
    <row r="29" spans="2:24" ht="13" x14ac:dyDescent="0.3">
      <c r="B29" s="43">
        <v>1995034.02</v>
      </c>
      <c r="C29" s="36">
        <v>13.8</v>
      </c>
      <c r="D29" s="51">
        <v>0.1255683805526408</v>
      </c>
      <c r="E29" s="71">
        <v>0.87443161944735925</v>
      </c>
      <c r="F29" s="51">
        <v>0</v>
      </c>
      <c r="G29" s="104"/>
      <c r="H29" s="44">
        <f t="shared" si="15"/>
        <v>250513.19103882479</v>
      </c>
      <c r="I29" s="44">
        <f t="shared" si="15"/>
        <v>1744520.8289611754</v>
      </c>
      <c r="J29" s="44">
        <f t="shared" si="15"/>
        <v>0</v>
      </c>
      <c r="K29" s="40"/>
      <c r="L29" s="85">
        <f t="shared" si="11"/>
        <v>0</v>
      </c>
      <c r="M29" s="85">
        <f t="shared" si="12"/>
        <v>0</v>
      </c>
      <c r="N29" s="85">
        <f t="shared" si="4"/>
        <v>150307.91462329487</v>
      </c>
      <c r="O29" s="85">
        <f t="shared" si="5"/>
        <v>100205.27641552992</v>
      </c>
      <c r="P29" s="85">
        <f t="shared" si="13"/>
        <v>1744520.8289611754</v>
      </c>
      <c r="Q29" s="85">
        <f t="shared" si="14"/>
        <v>0</v>
      </c>
      <c r="R29" s="52"/>
    </row>
    <row r="30" spans="2:24" ht="13" x14ac:dyDescent="0.3">
      <c r="B30" s="43">
        <v>2358939.27</v>
      </c>
      <c r="C30" s="36">
        <v>25</v>
      </c>
      <c r="D30" s="51">
        <v>1</v>
      </c>
      <c r="E30" s="71">
        <v>0</v>
      </c>
      <c r="F30" s="51">
        <v>0</v>
      </c>
      <c r="G30" s="104"/>
      <c r="H30" s="44">
        <f t="shared" si="15"/>
        <v>2358939.27</v>
      </c>
      <c r="I30" s="44">
        <f t="shared" si="15"/>
        <v>0</v>
      </c>
      <c r="J30" s="44">
        <f t="shared" si="15"/>
        <v>0</v>
      </c>
      <c r="K30" s="40"/>
      <c r="L30" s="85">
        <f t="shared" si="11"/>
        <v>0</v>
      </c>
      <c r="M30" s="85">
        <f t="shared" si="12"/>
        <v>0</v>
      </c>
      <c r="N30" s="85">
        <f t="shared" si="4"/>
        <v>1415363.5619999999</v>
      </c>
      <c r="O30" s="85">
        <f t="shared" si="5"/>
        <v>943575.7080000001</v>
      </c>
      <c r="P30" s="85">
        <f t="shared" si="13"/>
        <v>0</v>
      </c>
      <c r="Q30" s="85">
        <f t="shared" si="14"/>
        <v>0</v>
      </c>
      <c r="R30" s="52"/>
    </row>
    <row r="31" spans="2:24" ht="13" x14ac:dyDescent="0.3">
      <c r="B31" s="43">
        <v>1449523.4500000002</v>
      </c>
      <c r="C31" s="36">
        <v>13.8</v>
      </c>
      <c r="D31" s="51">
        <v>8.0349171709155846E-3</v>
      </c>
      <c r="E31" s="71">
        <v>0.99196508282908447</v>
      </c>
      <c r="F31" s="51">
        <v>0</v>
      </c>
      <c r="G31" s="104"/>
      <c r="H31" s="44">
        <f t="shared" si="15"/>
        <v>11646.800858049799</v>
      </c>
      <c r="I31" s="44">
        <f t="shared" si="15"/>
        <v>1437876.6491419505</v>
      </c>
      <c r="J31" s="44">
        <f t="shared" si="15"/>
        <v>0</v>
      </c>
      <c r="K31" s="40"/>
      <c r="L31" s="85">
        <f t="shared" si="11"/>
        <v>0</v>
      </c>
      <c r="M31" s="85">
        <f t="shared" si="12"/>
        <v>0</v>
      </c>
      <c r="N31" s="85">
        <f t="shared" si="4"/>
        <v>6988.0805148298796</v>
      </c>
      <c r="O31" s="85">
        <f t="shared" si="5"/>
        <v>4658.7203432199194</v>
      </c>
      <c r="P31" s="85">
        <f t="shared" si="13"/>
        <v>1437876.6491419505</v>
      </c>
      <c r="Q31" s="85">
        <f t="shared" si="14"/>
        <v>0</v>
      </c>
      <c r="R31" s="52"/>
    </row>
    <row r="32" spans="2:24" ht="13" x14ac:dyDescent="0.3">
      <c r="B32" s="43">
        <v>10157695.670000002</v>
      </c>
      <c r="C32" s="36">
        <v>25</v>
      </c>
      <c r="D32" s="51">
        <v>1</v>
      </c>
      <c r="E32" s="71">
        <v>0</v>
      </c>
      <c r="F32" s="51">
        <v>0</v>
      </c>
      <c r="G32" s="104"/>
      <c r="H32" s="44">
        <f t="shared" si="15"/>
        <v>10157695.670000002</v>
      </c>
      <c r="I32" s="44">
        <f t="shared" si="15"/>
        <v>0</v>
      </c>
      <c r="J32" s="44">
        <f t="shared" si="15"/>
        <v>0</v>
      </c>
      <c r="K32" s="40"/>
      <c r="L32" s="85">
        <f t="shared" si="11"/>
        <v>0</v>
      </c>
      <c r="M32" s="85">
        <f t="shared" si="12"/>
        <v>0</v>
      </c>
      <c r="N32" s="85">
        <f t="shared" si="4"/>
        <v>6094617.4020000007</v>
      </c>
      <c r="O32" s="85">
        <f t="shared" si="5"/>
        <v>4063078.2680000011</v>
      </c>
      <c r="P32" s="85">
        <f t="shared" si="13"/>
        <v>0</v>
      </c>
      <c r="Q32" s="85">
        <f t="shared" si="14"/>
        <v>0</v>
      </c>
      <c r="R32" s="52"/>
    </row>
    <row r="33" spans="2:18" ht="13" x14ac:dyDescent="0.3">
      <c r="B33" s="43">
        <v>3734866.2300000004</v>
      </c>
      <c r="C33" s="36">
        <v>25</v>
      </c>
      <c r="D33" s="51">
        <v>1</v>
      </c>
      <c r="E33" s="71">
        <v>0</v>
      </c>
      <c r="F33" s="51">
        <v>0</v>
      </c>
      <c r="G33" s="104"/>
      <c r="H33" s="44">
        <f t="shared" si="15"/>
        <v>3734866.2300000004</v>
      </c>
      <c r="I33" s="44">
        <f t="shared" si="15"/>
        <v>0</v>
      </c>
      <c r="J33" s="44">
        <f t="shared" si="15"/>
        <v>0</v>
      </c>
      <c r="K33" s="40"/>
      <c r="L33" s="85">
        <f t="shared" si="11"/>
        <v>0</v>
      </c>
      <c r="M33" s="85">
        <f t="shared" si="12"/>
        <v>0</v>
      </c>
      <c r="N33" s="85">
        <f t="shared" si="4"/>
        <v>2240919.7380000004</v>
      </c>
      <c r="O33" s="85">
        <f t="shared" si="5"/>
        <v>1493946.4920000003</v>
      </c>
      <c r="P33" s="85">
        <f t="shared" si="13"/>
        <v>0</v>
      </c>
      <c r="Q33" s="85">
        <f t="shared" si="14"/>
        <v>0</v>
      </c>
      <c r="R33" s="52"/>
    </row>
    <row r="34" spans="2:18" ht="13" x14ac:dyDescent="0.3">
      <c r="B34" s="43">
        <v>2839077.09</v>
      </c>
      <c r="C34" s="36">
        <v>25</v>
      </c>
      <c r="D34" s="51">
        <v>1</v>
      </c>
      <c r="E34" s="71">
        <v>0</v>
      </c>
      <c r="F34" s="51">
        <v>0</v>
      </c>
      <c r="G34" s="104"/>
      <c r="H34" s="44">
        <f t="shared" si="15"/>
        <v>2839077.09</v>
      </c>
      <c r="I34" s="44">
        <f t="shared" si="15"/>
        <v>0</v>
      </c>
      <c r="J34" s="44">
        <f t="shared" si="15"/>
        <v>0</v>
      </c>
      <c r="K34" s="40"/>
      <c r="L34" s="85">
        <f t="shared" si="11"/>
        <v>0</v>
      </c>
      <c r="M34" s="85">
        <f t="shared" si="12"/>
        <v>0</v>
      </c>
      <c r="N34" s="85">
        <f t="shared" si="4"/>
        <v>1703446.254</v>
      </c>
      <c r="O34" s="85">
        <f t="shared" si="5"/>
        <v>1135630.8359999999</v>
      </c>
      <c r="P34" s="85">
        <f t="shared" si="13"/>
        <v>0</v>
      </c>
      <c r="Q34" s="85">
        <f t="shared" si="14"/>
        <v>0</v>
      </c>
      <c r="R34" s="52"/>
    </row>
    <row r="35" spans="2:18" ht="13" x14ac:dyDescent="0.3">
      <c r="B35" s="43">
        <v>9470573.5500000007</v>
      </c>
      <c r="C35" s="36">
        <v>25</v>
      </c>
      <c r="D35" s="51">
        <v>1</v>
      </c>
      <c r="E35" s="71">
        <v>0</v>
      </c>
      <c r="F35" s="51">
        <v>0</v>
      </c>
      <c r="G35" s="104"/>
      <c r="H35" s="44">
        <f t="shared" si="15"/>
        <v>9470573.5500000007</v>
      </c>
      <c r="I35" s="44">
        <f t="shared" si="15"/>
        <v>0</v>
      </c>
      <c r="J35" s="44">
        <f t="shared" si="15"/>
        <v>0</v>
      </c>
      <c r="K35" s="40"/>
      <c r="L35" s="85">
        <f t="shared" si="11"/>
        <v>0</v>
      </c>
      <c r="M35" s="85">
        <f t="shared" si="12"/>
        <v>0</v>
      </c>
      <c r="N35" s="85">
        <f t="shared" si="4"/>
        <v>5682344.1299999999</v>
      </c>
      <c r="O35" s="85">
        <f t="shared" si="5"/>
        <v>3788229.4200000004</v>
      </c>
      <c r="P35" s="85">
        <f t="shared" si="13"/>
        <v>0</v>
      </c>
      <c r="Q35" s="85">
        <f t="shared" si="14"/>
        <v>0</v>
      </c>
      <c r="R35" s="52"/>
    </row>
    <row r="36" spans="2:18" ht="13" x14ac:dyDescent="0.3">
      <c r="B36" s="43">
        <v>7420467.71</v>
      </c>
      <c r="C36" s="36">
        <v>25</v>
      </c>
      <c r="D36" s="51">
        <v>1</v>
      </c>
      <c r="E36" s="71">
        <v>0</v>
      </c>
      <c r="F36" s="51">
        <v>0</v>
      </c>
      <c r="G36" s="104"/>
      <c r="H36" s="44">
        <f t="shared" si="15"/>
        <v>7420467.71</v>
      </c>
      <c r="I36" s="44">
        <f t="shared" si="15"/>
        <v>0</v>
      </c>
      <c r="J36" s="44">
        <f t="shared" si="15"/>
        <v>0</v>
      </c>
      <c r="K36" s="40"/>
      <c r="L36" s="85">
        <f t="shared" si="11"/>
        <v>0</v>
      </c>
      <c r="M36" s="85">
        <f t="shared" si="12"/>
        <v>0</v>
      </c>
      <c r="N36" s="85">
        <f t="shared" si="4"/>
        <v>4452280.6260000002</v>
      </c>
      <c r="O36" s="85">
        <f t="shared" si="5"/>
        <v>2968187.0840000003</v>
      </c>
      <c r="P36" s="85">
        <f t="shared" si="13"/>
        <v>0</v>
      </c>
      <c r="Q36" s="85">
        <f t="shared" si="14"/>
        <v>0</v>
      </c>
      <c r="R36" s="52"/>
    </row>
    <row r="37" spans="2:18" ht="13" x14ac:dyDescent="0.3">
      <c r="B37" s="43">
        <v>10044696.279999999</v>
      </c>
      <c r="C37" s="36">
        <v>25</v>
      </c>
      <c r="D37" s="51">
        <v>1</v>
      </c>
      <c r="E37" s="71">
        <v>0</v>
      </c>
      <c r="F37" s="51">
        <v>0</v>
      </c>
      <c r="G37" s="104"/>
      <c r="H37" s="44">
        <f t="shared" si="15"/>
        <v>10044696.279999999</v>
      </c>
      <c r="I37" s="44">
        <f t="shared" si="15"/>
        <v>0</v>
      </c>
      <c r="J37" s="44">
        <f t="shared" si="15"/>
        <v>0</v>
      </c>
      <c r="K37" s="40"/>
      <c r="L37" s="85">
        <f t="shared" si="11"/>
        <v>0</v>
      </c>
      <c r="M37" s="85">
        <f t="shared" si="12"/>
        <v>0</v>
      </c>
      <c r="N37" s="85">
        <f t="shared" si="4"/>
        <v>6026817.7679999992</v>
      </c>
      <c r="O37" s="85">
        <f t="shared" si="5"/>
        <v>4017878.5120000001</v>
      </c>
      <c r="P37" s="85">
        <f t="shared" si="13"/>
        <v>0</v>
      </c>
      <c r="Q37" s="85">
        <f t="shared" si="14"/>
        <v>0</v>
      </c>
      <c r="R37" s="52"/>
    </row>
    <row r="38" spans="2:18" ht="13" x14ac:dyDescent="0.3">
      <c r="B38" s="43">
        <v>7145825.6899999995</v>
      </c>
      <c r="C38" s="36">
        <v>4.16</v>
      </c>
      <c r="D38" s="51">
        <v>6.0100608948901242E-2</v>
      </c>
      <c r="E38" s="71">
        <v>0.93989939105109876</v>
      </c>
      <c r="F38" s="51">
        <v>0</v>
      </c>
      <c r="G38" s="104"/>
      <c r="H38" s="44">
        <f t="shared" si="15"/>
        <v>429468.47541170235</v>
      </c>
      <c r="I38" s="44">
        <f t="shared" si="15"/>
        <v>6716357.2145882975</v>
      </c>
      <c r="J38" s="44">
        <f t="shared" si="15"/>
        <v>0</v>
      </c>
      <c r="K38" s="40"/>
      <c r="L38" s="85">
        <f t="shared" si="11"/>
        <v>0</v>
      </c>
      <c r="M38" s="85">
        <f t="shared" si="12"/>
        <v>0</v>
      </c>
      <c r="N38" s="85">
        <f t="shared" si="4"/>
        <v>257681.0852470214</v>
      </c>
      <c r="O38" s="85">
        <f t="shared" si="5"/>
        <v>171787.39016468095</v>
      </c>
      <c r="P38" s="85">
        <f t="shared" si="13"/>
        <v>6716357.2145882975</v>
      </c>
      <c r="Q38" s="85">
        <f t="shared" si="14"/>
        <v>0</v>
      </c>
      <c r="R38" s="52"/>
    </row>
    <row r="39" spans="2:18" ht="13" x14ac:dyDescent="0.3">
      <c r="B39" s="43">
        <v>22045685.890000001</v>
      </c>
      <c r="C39" s="36">
        <v>25</v>
      </c>
      <c r="D39" s="51">
        <v>1</v>
      </c>
      <c r="E39" s="71">
        <v>0</v>
      </c>
      <c r="F39" s="51">
        <v>0</v>
      </c>
      <c r="G39" s="104"/>
      <c r="H39" s="44">
        <f t="shared" si="15"/>
        <v>22045685.890000001</v>
      </c>
      <c r="I39" s="44">
        <f t="shared" si="15"/>
        <v>0</v>
      </c>
      <c r="J39" s="44">
        <f t="shared" si="15"/>
        <v>0</v>
      </c>
      <c r="K39" s="40"/>
      <c r="L39" s="85">
        <f t="shared" si="11"/>
        <v>0</v>
      </c>
      <c r="M39" s="85">
        <f t="shared" si="12"/>
        <v>0</v>
      </c>
      <c r="N39" s="85">
        <f t="shared" si="4"/>
        <v>13227411.534</v>
      </c>
      <c r="O39" s="85">
        <f t="shared" si="5"/>
        <v>8818274.3560000006</v>
      </c>
      <c r="P39" s="85">
        <f t="shared" si="13"/>
        <v>0</v>
      </c>
      <c r="Q39" s="85">
        <f t="shared" si="14"/>
        <v>0</v>
      </c>
      <c r="R39" s="52"/>
    </row>
    <row r="40" spans="2:18" ht="13" x14ac:dyDescent="0.3">
      <c r="B40" s="43">
        <v>7050902.3599999994</v>
      </c>
      <c r="C40" s="36">
        <v>25</v>
      </c>
      <c r="D40" s="51">
        <v>1</v>
      </c>
      <c r="E40" s="71">
        <v>0</v>
      </c>
      <c r="F40" s="51">
        <v>0</v>
      </c>
      <c r="G40" s="104"/>
      <c r="H40" s="44">
        <f t="shared" si="15"/>
        <v>7050902.3599999994</v>
      </c>
      <c r="I40" s="44">
        <f t="shared" si="15"/>
        <v>0</v>
      </c>
      <c r="J40" s="44">
        <f t="shared" si="15"/>
        <v>0</v>
      </c>
      <c r="K40" s="40"/>
      <c r="L40" s="85">
        <f t="shared" si="11"/>
        <v>0</v>
      </c>
      <c r="M40" s="85">
        <f t="shared" si="12"/>
        <v>0</v>
      </c>
      <c r="N40" s="85">
        <f t="shared" si="4"/>
        <v>4230541.4159999993</v>
      </c>
      <c r="O40" s="85">
        <f t="shared" si="5"/>
        <v>2820360.9440000001</v>
      </c>
      <c r="P40" s="85">
        <f t="shared" si="13"/>
        <v>0</v>
      </c>
      <c r="Q40" s="85">
        <f t="shared" si="14"/>
        <v>0</v>
      </c>
      <c r="R40" s="52"/>
    </row>
    <row r="41" spans="2:18" ht="13" x14ac:dyDescent="0.3">
      <c r="B41" s="43">
        <v>10845368.51</v>
      </c>
      <c r="C41" s="36">
        <v>25</v>
      </c>
      <c r="D41" s="51">
        <v>0.98236331569664903</v>
      </c>
      <c r="E41" s="71">
        <v>1.7636684303350969E-2</v>
      </c>
      <c r="F41" s="51">
        <v>0</v>
      </c>
      <c r="G41" s="104"/>
      <c r="H41" s="44">
        <f t="shared" si="15"/>
        <v>10654092.169435626</v>
      </c>
      <c r="I41" s="44">
        <f t="shared" si="15"/>
        <v>191276.34056437388</v>
      </c>
      <c r="J41" s="44">
        <f t="shared" si="15"/>
        <v>0</v>
      </c>
      <c r="K41" s="40"/>
      <c r="L41" s="85">
        <f t="shared" si="11"/>
        <v>0</v>
      </c>
      <c r="M41" s="85">
        <f t="shared" si="12"/>
        <v>0</v>
      </c>
      <c r="N41" s="85">
        <f t="shared" si="4"/>
        <v>6392455.301661375</v>
      </c>
      <c r="O41" s="85">
        <f t="shared" si="5"/>
        <v>4261636.8677742509</v>
      </c>
      <c r="P41" s="85">
        <f t="shared" si="13"/>
        <v>191276.34056437388</v>
      </c>
      <c r="Q41" s="85">
        <f t="shared" si="14"/>
        <v>0</v>
      </c>
      <c r="R41" s="52"/>
    </row>
    <row r="42" spans="2:18" ht="13" x14ac:dyDescent="0.3">
      <c r="B42" s="43">
        <v>5741418.1899999995</v>
      </c>
      <c r="C42" s="36">
        <v>25</v>
      </c>
      <c r="D42" s="51">
        <v>0.64912280701754388</v>
      </c>
      <c r="E42" s="71">
        <v>0.35087719298245612</v>
      </c>
      <c r="F42" s="51">
        <v>0</v>
      </c>
      <c r="G42" s="104"/>
      <c r="H42" s="44">
        <f t="shared" si="15"/>
        <v>3726885.4917543856</v>
      </c>
      <c r="I42" s="44">
        <f t="shared" si="15"/>
        <v>2014532.6982456138</v>
      </c>
      <c r="J42" s="44">
        <f t="shared" si="15"/>
        <v>0</v>
      </c>
      <c r="K42" s="40"/>
      <c r="L42" s="85">
        <f t="shared" si="11"/>
        <v>0</v>
      </c>
      <c r="M42" s="85">
        <f t="shared" si="12"/>
        <v>0</v>
      </c>
      <c r="N42" s="85">
        <f t="shared" si="4"/>
        <v>2236131.2950526313</v>
      </c>
      <c r="O42" s="85">
        <f t="shared" si="5"/>
        <v>1490754.1967017544</v>
      </c>
      <c r="P42" s="85">
        <f t="shared" si="13"/>
        <v>2014532.6982456138</v>
      </c>
      <c r="Q42" s="85">
        <f t="shared" si="14"/>
        <v>0</v>
      </c>
      <c r="R42" s="52"/>
    </row>
    <row r="43" spans="2:18" ht="13" x14ac:dyDescent="0.3">
      <c r="B43" s="43">
        <v>5378683.4100000001</v>
      </c>
      <c r="C43" s="36">
        <v>25</v>
      </c>
      <c r="D43" s="51">
        <v>1</v>
      </c>
      <c r="E43" s="71">
        <v>0</v>
      </c>
      <c r="F43" s="51">
        <v>0</v>
      </c>
      <c r="G43" s="104"/>
      <c r="H43" s="44">
        <f t="shared" si="15"/>
        <v>5378683.4100000001</v>
      </c>
      <c r="I43" s="44">
        <f t="shared" si="15"/>
        <v>0</v>
      </c>
      <c r="J43" s="44">
        <f t="shared" si="15"/>
        <v>0</v>
      </c>
      <c r="K43" s="40"/>
      <c r="L43" s="85">
        <f t="shared" si="11"/>
        <v>0</v>
      </c>
      <c r="M43" s="85">
        <f t="shared" si="12"/>
        <v>0</v>
      </c>
      <c r="N43" s="85">
        <f t="shared" si="4"/>
        <v>3227210.0460000001</v>
      </c>
      <c r="O43" s="85">
        <f t="shared" si="5"/>
        <v>2151473.3640000001</v>
      </c>
      <c r="P43" s="85">
        <f t="shared" si="13"/>
        <v>0</v>
      </c>
      <c r="Q43" s="85">
        <f t="shared" si="14"/>
        <v>0</v>
      </c>
      <c r="R43" s="52"/>
    </row>
    <row r="44" spans="2:18" ht="13" x14ac:dyDescent="0.3">
      <c r="B44" s="43">
        <v>4203960.0699999994</v>
      </c>
      <c r="C44" s="36">
        <v>25</v>
      </c>
      <c r="D44" s="51">
        <v>1</v>
      </c>
      <c r="E44" s="71">
        <v>0</v>
      </c>
      <c r="F44" s="51">
        <v>0</v>
      </c>
      <c r="G44" s="104"/>
      <c r="H44" s="44">
        <f t="shared" si="15"/>
        <v>4203960.0699999994</v>
      </c>
      <c r="I44" s="44">
        <f t="shared" si="15"/>
        <v>0</v>
      </c>
      <c r="J44" s="44">
        <f t="shared" si="15"/>
        <v>0</v>
      </c>
      <c r="K44" s="40"/>
      <c r="L44" s="85">
        <f t="shared" si="11"/>
        <v>0</v>
      </c>
      <c r="M44" s="85">
        <f t="shared" si="12"/>
        <v>0</v>
      </c>
      <c r="N44" s="85">
        <f t="shared" si="4"/>
        <v>2522376.0419999994</v>
      </c>
      <c r="O44" s="85">
        <f t="shared" si="5"/>
        <v>1681584.0279999999</v>
      </c>
      <c r="P44" s="85">
        <f t="shared" si="13"/>
        <v>0</v>
      </c>
      <c r="Q44" s="85">
        <f t="shared" si="14"/>
        <v>0</v>
      </c>
      <c r="R44" s="52"/>
    </row>
    <row r="45" spans="2:18" ht="13" x14ac:dyDescent="0.3">
      <c r="B45" s="43">
        <v>4089526.4800000004</v>
      </c>
      <c r="C45" s="36">
        <v>138</v>
      </c>
      <c r="D45" s="51">
        <v>0</v>
      </c>
      <c r="E45" s="71">
        <v>0</v>
      </c>
      <c r="F45" s="51">
        <v>1</v>
      </c>
      <c r="G45" s="104"/>
      <c r="H45" s="44">
        <f t="shared" si="15"/>
        <v>0</v>
      </c>
      <c r="I45" s="44">
        <f t="shared" si="15"/>
        <v>0</v>
      </c>
      <c r="J45" s="44">
        <f t="shared" si="15"/>
        <v>4089526.4800000004</v>
      </c>
      <c r="K45" s="40"/>
      <c r="L45" s="85">
        <f t="shared" si="11"/>
        <v>0</v>
      </c>
      <c r="M45" s="85">
        <f t="shared" si="12"/>
        <v>4089526.4800000004</v>
      </c>
      <c r="N45" s="85">
        <f t="shared" si="4"/>
        <v>0</v>
      </c>
      <c r="O45" s="85">
        <f t="shared" si="5"/>
        <v>0</v>
      </c>
      <c r="P45" s="85">
        <f t="shared" si="13"/>
        <v>0</v>
      </c>
      <c r="Q45" s="85">
        <f t="shared" si="14"/>
        <v>0</v>
      </c>
      <c r="R45" s="52"/>
    </row>
    <row r="46" spans="2:18" ht="13" x14ac:dyDescent="0.3">
      <c r="B46" s="43">
        <v>13709692.74</v>
      </c>
      <c r="C46" s="36">
        <v>25</v>
      </c>
      <c r="D46" s="51">
        <v>1</v>
      </c>
      <c r="E46" s="71">
        <v>0</v>
      </c>
      <c r="F46" s="51">
        <v>0</v>
      </c>
      <c r="G46" s="104"/>
      <c r="H46" s="44">
        <f t="shared" si="15"/>
        <v>13709692.74</v>
      </c>
      <c r="I46" s="44">
        <f t="shared" si="15"/>
        <v>0</v>
      </c>
      <c r="J46" s="44">
        <f t="shared" si="15"/>
        <v>0</v>
      </c>
      <c r="K46" s="40"/>
      <c r="L46" s="85">
        <f t="shared" si="11"/>
        <v>0</v>
      </c>
      <c r="M46" s="85">
        <f t="shared" si="12"/>
        <v>0</v>
      </c>
      <c r="N46" s="85">
        <f t="shared" si="4"/>
        <v>8225815.6439999994</v>
      </c>
      <c r="O46" s="85">
        <f t="shared" si="5"/>
        <v>5483877.0960000008</v>
      </c>
      <c r="P46" s="85">
        <f t="shared" si="13"/>
        <v>0</v>
      </c>
      <c r="Q46" s="85">
        <f t="shared" si="14"/>
        <v>0</v>
      </c>
      <c r="R46" s="52"/>
    </row>
    <row r="47" spans="2:18" ht="13" x14ac:dyDescent="0.3">
      <c r="B47" s="43">
        <v>29526131.010000002</v>
      </c>
      <c r="C47" s="36">
        <v>138</v>
      </c>
      <c r="D47" s="51">
        <v>0</v>
      </c>
      <c r="E47" s="71">
        <v>0</v>
      </c>
      <c r="F47" s="51">
        <v>1</v>
      </c>
      <c r="G47" s="104"/>
      <c r="H47" s="44">
        <f t="shared" si="15"/>
        <v>0</v>
      </c>
      <c r="I47" s="44">
        <f t="shared" si="15"/>
        <v>0</v>
      </c>
      <c r="J47" s="44">
        <f t="shared" si="15"/>
        <v>29526131.010000002</v>
      </c>
      <c r="K47" s="40"/>
      <c r="L47" s="85">
        <f t="shared" si="11"/>
        <v>0</v>
      </c>
      <c r="M47" s="85">
        <f t="shared" si="12"/>
        <v>29526131.010000002</v>
      </c>
      <c r="N47" s="85">
        <f t="shared" si="4"/>
        <v>0</v>
      </c>
      <c r="O47" s="85">
        <f t="shared" si="5"/>
        <v>0</v>
      </c>
      <c r="P47" s="85">
        <f t="shared" si="13"/>
        <v>0</v>
      </c>
      <c r="Q47" s="85">
        <f t="shared" si="14"/>
        <v>0</v>
      </c>
      <c r="R47" s="52"/>
    </row>
    <row r="48" spans="2:18" ht="13" x14ac:dyDescent="0.3">
      <c r="B48" s="43">
        <v>6176332.3500000015</v>
      </c>
      <c r="C48" s="36">
        <v>138</v>
      </c>
      <c r="D48" s="51">
        <v>0</v>
      </c>
      <c r="E48" s="71">
        <v>0</v>
      </c>
      <c r="F48" s="51">
        <v>1</v>
      </c>
      <c r="G48" s="104"/>
      <c r="H48" s="44">
        <f t="shared" si="15"/>
        <v>0</v>
      </c>
      <c r="I48" s="44">
        <f t="shared" si="15"/>
        <v>0</v>
      </c>
      <c r="J48" s="44">
        <f t="shared" si="15"/>
        <v>6176332.3500000015</v>
      </c>
      <c r="K48" s="40"/>
      <c r="L48" s="85">
        <f t="shared" si="11"/>
        <v>0</v>
      </c>
      <c r="M48" s="85">
        <f t="shared" si="12"/>
        <v>6176332.3500000015</v>
      </c>
      <c r="N48" s="85">
        <f t="shared" si="4"/>
        <v>0</v>
      </c>
      <c r="O48" s="85">
        <f t="shared" si="5"/>
        <v>0</v>
      </c>
      <c r="P48" s="85">
        <f t="shared" si="13"/>
        <v>0</v>
      </c>
      <c r="Q48" s="85">
        <f t="shared" si="14"/>
        <v>0</v>
      </c>
      <c r="R48" s="52"/>
    </row>
    <row r="49" spans="2:18" ht="13" x14ac:dyDescent="0.3">
      <c r="B49" s="43">
        <v>3876772.6899999995</v>
      </c>
      <c r="C49" s="36">
        <v>25</v>
      </c>
      <c r="D49" s="51">
        <v>1</v>
      </c>
      <c r="E49" s="71">
        <v>0</v>
      </c>
      <c r="F49" s="51">
        <v>0</v>
      </c>
      <c r="G49" s="104"/>
      <c r="H49" s="44">
        <f t="shared" si="15"/>
        <v>3876772.6899999995</v>
      </c>
      <c r="I49" s="44">
        <f t="shared" si="15"/>
        <v>0</v>
      </c>
      <c r="J49" s="44">
        <f t="shared" si="15"/>
        <v>0</v>
      </c>
      <c r="K49" s="40"/>
      <c r="L49" s="85">
        <f t="shared" si="11"/>
        <v>0</v>
      </c>
      <c r="M49" s="85">
        <f t="shared" si="12"/>
        <v>0</v>
      </c>
      <c r="N49" s="85">
        <f t="shared" si="4"/>
        <v>2326063.6139999996</v>
      </c>
      <c r="O49" s="85">
        <f t="shared" si="5"/>
        <v>1550709.0759999999</v>
      </c>
      <c r="P49" s="85">
        <f t="shared" si="13"/>
        <v>0</v>
      </c>
      <c r="Q49" s="85">
        <f t="shared" si="14"/>
        <v>0</v>
      </c>
      <c r="R49" s="52"/>
    </row>
    <row r="50" spans="2:18" ht="13" x14ac:dyDescent="0.3">
      <c r="B50" s="43">
        <v>5474700.9200000009</v>
      </c>
      <c r="C50" s="36">
        <v>138</v>
      </c>
      <c r="D50" s="51">
        <v>0</v>
      </c>
      <c r="E50" s="71">
        <v>0</v>
      </c>
      <c r="F50" s="51">
        <v>1</v>
      </c>
      <c r="G50" s="104"/>
      <c r="H50" s="44">
        <f t="shared" si="15"/>
        <v>0</v>
      </c>
      <c r="I50" s="44">
        <f t="shared" si="15"/>
        <v>0</v>
      </c>
      <c r="J50" s="44">
        <f t="shared" si="15"/>
        <v>5474700.9200000009</v>
      </c>
      <c r="K50" s="40"/>
      <c r="L50" s="85">
        <f t="shared" si="11"/>
        <v>0</v>
      </c>
      <c r="M50" s="85">
        <f t="shared" si="12"/>
        <v>5474700.9200000009</v>
      </c>
      <c r="N50" s="85">
        <f t="shared" si="4"/>
        <v>0</v>
      </c>
      <c r="O50" s="85">
        <f t="shared" si="5"/>
        <v>0</v>
      </c>
      <c r="P50" s="85">
        <f t="shared" si="13"/>
        <v>0</v>
      </c>
      <c r="Q50" s="85">
        <f t="shared" si="14"/>
        <v>0</v>
      </c>
      <c r="R50" s="52"/>
    </row>
    <row r="51" spans="2:18" ht="13" x14ac:dyDescent="0.3">
      <c r="B51" s="43">
        <v>6726602.2300000004</v>
      </c>
      <c r="C51" s="36">
        <v>138</v>
      </c>
      <c r="D51" s="51">
        <v>0</v>
      </c>
      <c r="E51" s="71">
        <v>0</v>
      </c>
      <c r="F51" s="51">
        <v>1</v>
      </c>
      <c r="G51" s="104"/>
      <c r="H51" s="44">
        <f t="shared" si="15"/>
        <v>0</v>
      </c>
      <c r="I51" s="44">
        <f t="shared" si="15"/>
        <v>0</v>
      </c>
      <c r="J51" s="44">
        <f t="shared" si="15"/>
        <v>6726602.2300000004</v>
      </c>
      <c r="K51" s="40"/>
      <c r="L51" s="85">
        <f t="shared" si="11"/>
        <v>0</v>
      </c>
      <c r="M51" s="85">
        <f t="shared" si="12"/>
        <v>6726602.2300000004</v>
      </c>
      <c r="N51" s="85">
        <f t="shared" si="4"/>
        <v>0</v>
      </c>
      <c r="O51" s="85">
        <f t="shared" si="5"/>
        <v>0</v>
      </c>
      <c r="P51" s="85">
        <f t="shared" si="13"/>
        <v>0</v>
      </c>
      <c r="Q51" s="85">
        <f t="shared" si="14"/>
        <v>0</v>
      </c>
      <c r="R51" s="52"/>
    </row>
    <row r="52" spans="2:18" ht="13" x14ac:dyDescent="0.3">
      <c r="B52" s="43">
        <v>56704445.329999998</v>
      </c>
      <c r="C52" s="36">
        <v>240</v>
      </c>
      <c r="D52" s="51">
        <v>0</v>
      </c>
      <c r="E52" s="71">
        <v>0</v>
      </c>
      <c r="F52" s="51">
        <v>1</v>
      </c>
      <c r="G52" s="104"/>
      <c r="H52" s="44">
        <f t="shared" si="15"/>
        <v>0</v>
      </c>
      <c r="I52" s="44">
        <f t="shared" si="15"/>
        <v>0</v>
      </c>
      <c r="J52" s="44">
        <f t="shared" si="15"/>
        <v>56704445.329999998</v>
      </c>
      <c r="K52" s="40"/>
      <c r="L52" s="85">
        <f t="shared" si="11"/>
        <v>56704445.329999998</v>
      </c>
      <c r="M52" s="85">
        <f t="shared" si="12"/>
        <v>0</v>
      </c>
      <c r="N52" s="85">
        <f t="shared" si="4"/>
        <v>0</v>
      </c>
      <c r="O52" s="85">
        <f t="shared" si="5"/>
        <v>0</v>
      </c>
      <c r="P52" s="85">
        <f t="shared" si="13"/>
        <v>0</v>
      </c>
      <c r="Q52" s="85">
        <f t="shared" si="14"/>
        <v>0</v>
      </c>
      <c r="R52" s="52"/>
    </row>
    <row r="53" spans="2:18" ht="13" x14ac:dyDescent="0.3">
      <c r="B53" s="43">
        <v>2662169.5199999996</v>
      </c>
      <c r="C53" s="36">
        <v>25</v>
      </c>
      <c r="D53" s="51">
        <v>1</v>
      </c>
      <c r="E53" s="71">
        <v>0</v>
      </c>
      <c r="F53" s="51">
        <v>0</v>
      </c>
      <c r="G53" s="104"/>
      <c r="H53" s="44">
        <f t="shared" si="15"/>
        <v>2662169.5199999996</v>
      </c>
      <c r="I53" s="44">
        <f t="shared" si="15"/>
        <v>0</v>
      </c>
      <c r="J53" s="44">
        <f t="shared" si="15"/>
        <v>0</v>
      </c>
      <c r="K53" s="40"/>
      <c r="L53" s="85">
        <f t="shared" si="11"/>
        <v>0</v>
      </c>
      <c r="M53" s="85">
        <f t="shared" si="12"/>
        <v>0</v>
      </c>
      <c r="N53" s="85">
        <f t="shared" si="4"/>
        <v>1597301.7119999996</v>
      </c>
      <c r="O53" s="85">
        <f t="shared" si="5"/>
        <v>1064867.808</v>
      </c>
      <c r="P53" s="85">
        <f t="shared" si="13"/>
        <v>0</v>
      </c>
      <c r="Q53" s="85">
        <f t="shared" si="14"/>
        <v>0</v>
      </c>
      <c r="R53" s="52"/>
    </row>
    <row r="54" spans="2:18" ht="13" x14ac:dyDescent="0.3">
      <c r="B54" s="43">
        <v>2116209.34</v>
      </c>
      <c r="C54" s="36">
        <v>13.8</v>
      </c>
      <c r="D54" s="51">
        <v>1</v>
      </c>
      <c r="E54" s="71">
        <v>0</v>
      </c>
      <c r="F54" s="51">
        <v>0</v>
      </c>
      <c r="G54" s="104"/>
      <c r="H54" s="44">
        <f t="shared" si="15"/>
        <v>2116209.34</v>
      </c>
      <c r="I54" s="44">
        <f t="shared" si="15"/>
        <v>0</v>
      </c>
      <c r="J54" s="44">
        <f t="shared" si="15"/>
        <v>0</v>
      </c>
      <c r="K54" s="40"/>
      <c r="L54" s="85">
        <f t="shared" si="11"/>
        <v>0</v>
      </c>
      <c r="M54" s="85">
        <f t="shared" si="12"/>
        <v>0</v>
      </c>
      <c r="N54" s="85">
        <f t="shared" si="4"/>
        <v>1269725.6039999998</v>
      </c>
      <c r="O54" s="85">
        <f t="shared" si="5"/>
        <v>846483.73600000003</v>
      </c>
      <c r="P54" s="85">
        <f t="shared" si="13"/>
        <v>0</v>
      </c>
      <c r="Q54" s="85">
        <f t="shared" si="14"/>
        <v>0</v>
      </c>
      <c r="R54" s="52"/>
    </row>
    <row r="55" spans="2:18" ht="13" x14ac:dyDescent="0.3">
      <c r="B55" s="43">
        <v>4263194.7699999996</v>
      </c>
      <c r="C55" s="36">
        <v>25</v>
      </c>
      <c r="D55" s="51">
        <v>1</v>
      </c>
      <c r="E55" s="71">
        <v>0</v>
      </c>
      <c r="F55" s="51">
        <v>0</v>
      </c>
      <c r="G55" s="104"/>
      <c r="H55" s="44">
        <f t="shared" si="15"/>
        <v>4263194.7699999996</v>
      </c>
      <c r="I55" s="44">
        <f t="shared" si="15"/>
        <v>0</v>
      </c>
      <c r="J55" s="44">
        <f t="shared" si="15"/>
        <v>0</v>
      </c>
      <c r="K55" s="40"/>
      <c r="L55" s="85">
        <f t="shared" si="11"/>
        <v>0</v>
      </c>
      <c r="M55" s="85">
        <f t="shared" si="12"/>
        <v>0</v>
      </c>
      <c r="N55" s="85">
        <f t="shared" si="4"/>
        <v>2557916.8619999997</v>
      </c>
      <c r="O55" s="85">
        <f t="shared" si="5"/>
        <v>1705277.9079999998</v>
      </c>
      <c r="P55" s="85">
        <f t="shared" si="13"/>
        <v>0</v>
      </c>
      <c r="Q55" s="85">
        <f t="shared" si="14"/>
        <v>0</v>
      </c>
      <c r="R55" s="52"/>
    </row>
    <row r="56" spans="2:18" ht="13" x14ac:dyDescent="0.3">
      <c r="B56" s="43">
        <v>86529520.430000007</v>
      </c>
      <c r="C56" s="36">
        <v>25</v>
      </c>
      <c r="D56" s="51">
        <v>0</v>
      </c>
      <c r="E56" s="71">
        <v>0</v>
      </c>
      <c r="F56" s="51">
        <v>1</v>
      </c>
      <c r="G56" s="104"/>
      <c r="H56" s="44">
        <f t="shared" si="15"/>
        <v>0</v>
      </c>
      <c r="I56" s="44">
        <f t="shared" si="15"/>
        <v>0</v>
      </c>
      <c r="J56" s="44">
        <f t="shared" si="15"/>
        <v>86529520.430000007</v>
      </c>
      <c r="K56" s="40"/>
      <c r="L56" s="85">
        <f t="shared" si="11"/>
        <v>0</v>
      </c>
      <c r="M56" s="85">
        <f t="shared" si="12"/>
        <v>0</v>
      </c>
      <c r="N56" s="85">
        <f t="shared" si="4"/>
        <v>86529520.430000007</v>
      </c>
      <c r="O56" s="85">
        <f t="shared" si="5"/>
        <v>0</v>
      </c>
      <c r="P56" s="85">
        <f t="shared" si="13"/>
        <v>0</v>
      </c>
      <c r="Q56" s="85">
        <f t="shared" si="14"/>
        <v>0</v>
      </c>
      <c r="R56" s="52"/>
    </row>
    <row r="57" spans="2:18" ht="13" x14ac:dyDescent="0.3">
      <c r="B57" s="43">
        <v>25106487.930000003</v>
      </c>
      <c r="C57" s="36">
        <v>138</v>
      </c>
      <c r="D57" s="51">
        <v>0</v>
      </c>
      <c r="E57" s="71">
        <v>0</v>
      </c>
      <c r="F57" s="51">
        <v>1</v>
      </c>
      <c r="G57" s="104"/>
      <c r="H57" s="44">
        <f t="shared" si="15"/>
        <v>0</v>
      </c>
      <c r="I57" s="44">
        <f t="shared" si="15"/>
        <v>0</v>
      </c>
      <c r="J57" s="44">
        <f t="shared" si="15"/>
        <v>25106487.930000003</v>
      </c>
      <c r="K57" s="40"/>
      <c r="L57" s="85">
        <f t="shared" si="11"/>
        <v>0</v>
      </c>
      <c r="M57" s="85">
        <f t="shared" si="12"/>
        <v>25106487.930000003</v>
      </c>
      <c r="N57" s="85">
        <f t="shared" si="4"/>
        <v>0</v>
      </c>
      <c r="O57" s="85">
        <f t="shared" si="5"/>
        <v>0</v>
      </c>
      <c r="P57" s="85">
        <f t="shared" si="13"/>
        <v>0</v>
      </c>
      <c r="Q57" s="85">
        <f t="shared" si="14"/>
        <v>0</v>
      </c>
      <c r="R57" s="52"/>
    </row>
    <row r="58" spans="2:18" ht="13" x14ac:dyDescent="0.3">
      <c r="B58" s="43">
        <v>18188291.09</v>
      </c>
      <c r="C58" s="36">
        <v>4.16</v>
      </c>
      <c r="D58" s="51">
        <v>1</v>
      </c>
      <c r="E58" s="71">
        <v>0</v>
      </c>
      <c r="F58" s="51">
        <v>0</v>
      </c>
      <c r="G58" s="104"/>
      <c r="H58" s="44">
        <f t="shared" si="15"/>
        <v>18188291.09</v>
      </c>
      <c r="I58" s="44">
        <f t="shared" si="15"/>
        <v>0</v>
      </c>
      <c r="J58" s="44">
        <f t="shared" si="15"/>
        <v>0</v>
      </c>
      <c r="K58" s="40"/>
      <c r="L58" s="85">
        <f t="shared" si="11"/>
        <v>0</v>
      </c>
      <c r="M58" s="85">
        <f t="shared" si="12"/>
        <v>0</v>
      </c>
      <c r="N58" s="85">
        <f t="shared" si="4"/>
        <v>10912974.653999999</v>
      </c>
      <c r="O58" s="85">
        <f t="shared" si="5"/>
        <v>7275316.4360000007</v>
      </c>
      <c r="P58" s="85">
        <f t="shared" si="13"/>
        <v>0</v>
      </c>
      <c r="Q58" s="85">
        <f t="shared" si="14"/>
        <v>0</v>
      </c>
      <c r="R58" s="52"/>
    </row>
    <row r="59" spans="2:18" ht="13" x14ac:dyDescent="0.3">
      <c r="B59" s="43">
        <v>2424579.9499999997</v>
      </c>
      <c r="C59" s="36">
        <v>4.16</v>
      </c>
      <c r="D59" s="51">
        <v>1</v>
      </c>
      <c r="E59" s="71">
        <v>0</v>
      </c>
      <c r="F59" s="51">
        <v>0</v>
      </c>
      <c r="G59" s="104"/>
      <c r="H59" s="44">
        <f t="shared" si="15"/>
        <v>2424579.9499999997</v>
      </c>
      <c r="I59" s="44">
        <f t="shared" si="15"/>
        <v>0</v>
      </c>
      <c r="J59" s="44">
        <f t="shared" si="15"/>
        <v>0</v>
      </c>
      <c r="K59" s="40"/>
      <c r="L59" s="85">
        <f t="shared" si="11"/>
        <v>0</v>
      </c>
      <c r="M59" s="85">
        <f t="shared" si="12"/>
        <v>0</v>
      </c>
      <c r="N59" s="85">
        <f t="shared" si="4"/>
        <v>1454747.9699999997</v>
      </c>
      <c r="O59" s="85">
        <f t="shared" si="5"/>
        <v>969831.98</v>
      </c>
      <c r="P59" s="85">
        <f t="shared" si="13"/>
        <v>0</v>
      </c>
      <c r="Q59" s="85">
        <f t="shared" si="14"/>
        <v>0</v>
      </c>
      <c r="R59" s="52"/>
    </row>
    <row r="60" spans="2:18" ht="13" x14ac:dyDescent="0.3">
      <c r="B60" s="43">
        <v>845021.55</v>
      </c>
      <c r="C60" s="36">
        <v>25</v>
      </c>
      <c r="D60" s="51">
        <v>1</v>
      </c>
      <c r="E60" s="71">
        <v>0</v>
      </c>
      <c r="F60" s="51">
        <v>0</v>
      </c>
      <c r="G60" s="104"/>
      <c r="H60" s="44">
        <f t="shared" si="15"/>
        <v>845021.55</v>
      </c>
      <c r="I60" s="44">
        <f t="shared" si="15"/>
        <v>0</v>
      </c>
      <c r="J60" s="44">
        <f t="shared" si="15"/>
        <v>0</v>
      </c>
      <c r="K60" s="40"/>
      <c r="L60" s="85">
        <f t="shared" si="11"/>
        <v>0</v>
      </c>
      <c r="M60" s="85">
        <f t="shared" si="12"/>
        <v>0</v>
      </c>
      <c r="N60" s="85">
        <f t="shared" si="4"/>
        <v>507012.93</v>
      </c>
      <c r="O60" s="85">
        <f t="shared" si="5"/>
        <v>338008.62000000005</v>
      </c>
      <c r="P60" s="85">
        <f t="shared" si="13"/>
        <v>0</v>
      </c>
      <c r="Q60" s="85">
        <f t="shared" si="14"/>
        <v>0</v>
      </c>
      <c r="R60" s="52"/>
    </row>
    <row r="61" spans="2:18" ht="13" x14ac:dyDescent="0.3">
      <c r="B61" s="43">
        <v>18083452.390000001</v>
      </c>
      <c r="C61" s="36">
        <v>25</v>
      </c>
      <c r="D61" s="51">
        <v>0.19537018559169828</v>
      </c>
      <c r="E61" s="71">
        <v>0.80462981440830172</v>
      </c>
      <c r="F61" s="51">
        <v>0</v>
      </c>
      <c r="G61" s="104"/>
      <c r="H61" s="44">
        <f t="shared" si="15"/>
        <v>3532967.4495729399</v>
      </c>
      <c r="I61" s="44">
        <f t="shared" si="15"/>
        <v>14550484.940427061</v>
      </c>
      <c r="J61" s="44">
        <f t="shared" si="15"/>
        <v>0</v>
      </c>
      <c r="K61" s="40"/>
      <c r="L61" s="85">
        <f t="shared" si="11"/>
        <v>0</v>
      </c>
      <c r="M61" s="85">
        <f t="shared" si="12"/>
        <v>0</v>
      </c>
      <c r="N61" s="85">
        <f t="shared" si="4"/>
        <v>2119780.469743764</v>
      </c>
      <c r="O61" s="85">
        <f t="shared" si="5"/>
        <v>1413186.9798291761</v>
      </c>
      <c r="P61" s="85">
        <f t="shared" si="13"/>
        <v>14550484.940427061</v>
      </c>
      <c r="Q61" s="85">
        <f t="shared" si="14"/>
        <v>0</v>
      </c>
      <c r="R61" s="52"/>
    </row>
    <row r="62" spans="2:18" ht="13" x14ac:dyDescent="0.3">
      <c r="B62" s="43">
        <v>5394582.1299999999</v>
      </c>
      <c r="C62" s="36">
        <v>25</v>
      </c>
      <c r="D62" s="51">
        <v>1</v>
      </c>
      <c r="E62" s="71">
        <v>0</v>
      </c>
      <c r="F62" s="51">
        <v>0</v>
      </c>
      <c r="G62" s="104"/>
      <c r="H62" s="44">
        <f t="shared" si="15"/>
        <v>5394582.1299999999</v>
      </c>
      <c r="I62" s="44">
        <f t="shared" si="15"/>
        <v>0</v>
      </c>
      <c r="J62" s="44">
        <f t="shared" si="15"/>
        <v>0</v>
      </c>
      <c r="K62" s="40"/>
      <c r="L62" s="85">
        <f t="shared" si="11"/>
        <v>0</v>
      </c>
      <c r="M62" s="85">
        <f t="shared" si="12"/>
        <v>0</v>
      </c>
      <c r="N62" s="85">
        <f t="shared" si="4"/>
        <v>3236749.2779999999</v>
      </c>
      <c r="O62" s="85">
        <f t="shared" si="5"/>
        <v>2157832.852</v>
      </c>
      <c r="P62" s="85">
        <f t="shared" si="13"/>
        <v>0</v>
      </c>
      <c r="Q62" s="85">
        <f t="shared" si="14"/>
        <v>0</v>
      </c>
      <c r="R62" s="52"/>
    </row>
    <row r="63" spans="2:18" ht="13" x14ac:dyDescent="0.3">
      <c r="B63" s="43">
        <v>3837979.03</v>
      </c>
      <c r="C63" s="36">
        <v>25</v>
      </c>
      <c r="D63" s="51">
        <v>1</v>
      </c>
      <c r="E63" s="71">
        <v>0</v>
      </c>
      <c r="F63" s="51">
        <v>0</v>
      </c>
      <c r="G63" s="104"/>
      <c r="H63" s="44">
        <f t="shared" si="15"/>
        <v>3837979.03</v>
      </c>
      <c r="I63" s="44">
        <f t="shared" si="15"/>
        <v>0</v>
      </c>
      <c r="J63" s="44">
        <f t="shared" si="15"/>
        <v>0</v>
      </c>
      <c r="K63" s="40"/>
      <c r="L63" s="85">
        <f t="shared" si="11"/>
        <v>0</v>
      </c>
      <c r="M63" s="85">
        <f t="shared" si="12"/>
        <v>0</v>
      </c>
      <c r="N63" s="85">
        <f t="shared" si="4"/>
        <v>2302787.4179999996</v>
      </c>
      <c r="O63" s="85">
        <f t="shared" si="5"/>
        <v>1535191.612</v>
      </c>
      <c r="P63" s="85">
        <f t="shared" si="13"/>
        <v>0</v>
      </c>
      <c r="Q63" s="85">
        <f t="shared" si="14"/>
        <v>0</v>
      </c>
      <c r="R63" s="52"/>
    </row>
    <row r="64" spans="2:18" ht="13" x14ac:dyDescent="0.3">
      <c r="B64" s="43">
        <v>8333900.1999999993</v>
      </c>
      <c r="C64" s="36">
        <v>240</v>
      </c>
      <c r="D64" s="51">
        <v>0</v>
      </c>
      <c r="E64" s="71">
        <v>0</v>
      </c>
      <c r="F64" s="51">
        <v>1</v>
      </c>
      <c r="G64" s="104"/>
      <c r="H64" s="44">
        <f t="shared" si="15"/>
        <v>0</v>
      </c>
      <c r="I64" s="44">
        <f t="shared" si="15"/>
        <v>0</v>
      </c>
      <c r="J64" s="44">
        <f t="shared" si="15"/>
        <v>8333900.1999999993</v>
      </c>
      <c r="K64" s="40"/>
      <c r="L64" s="85">
        <f t="shared" si="11"/>
        <v>8333900.1999999993</v>
      </c>
      <c r="M64" s="85">
        <f t="shared" si="12"/>
        <v>0</v>
      </c>
      <c r="N64" s="85">
        <f t="shared" si="4"/>
        <v>0</v>
      </c>
      <c r="O64" s="85">
        <f t="shared" si="5"/>
        <v>0</v>
      </c>
      <c r="P64" s="85">
        <f t="shared" si="13"/>
        <v>0</v>
      </c>
      <c r="Q64" s="85">
        <f t="shared" si="14"/>
        <v>0</v>
      </c>
      <c r="R64" s="52"/>
    </row>
    <row r="65" spans="2:18" ht="13" x14ac:dyDescent="0.3">
      <c r="B65" s="43">
        <v>4184451.959999999</v>
      </c>
      <c r="C65" s="36">
        <v>25</v>
      </c>
      <c r="D65" s="51">
        <v>0.86</v>
      </c>
      <c r="E65" s="71">
        <v>0.14000000000000001</v>
      </c>
      <c r="F65" s="51">
        <v>0</v>
      </c>
      <c r="G65" s="104"/>
      <c r="H65" s="44">
        <f t="shared" si="15"/>
        <v>3598628.685599999</v>
      </c>
      <c r="I65" s="44">
        <f t="shared" si="15"/>
        <v>585823.27439999988</v>
      </c>
      <c r="J65" s="44">
        <f t="shared" si="15"/>
        <v>0</v>
      </c>
      <c r="K65" s="40"/>
      <c r="L65" s="85">
        <f t="shared" si="11"/>
        <v>0</v>
      </c>
      <c r="M65" s="85">
        <f t="shared" si="12"/>
        <v>0</v>
      </c>
      <c r="N65" s="85">
        <f t="shared" si="4"/>
        <v>2159177.2113599991</v>
      </c>
      <c r="O65" s="85">
        <f t="shared" si="5"/>
        <v>1439451.4742399997</v>
      </c>
      <c r="P65" s="85">
        <f t="shared" si="13"/>
        <v>585823.27439999988</v>
      </c>
      <c r="Q65" s="85">
        <f t="shared" si="14"/>
        <v>0</v>
      </c>
      <c r="R65" s="52"/>
    </row>
    <row r="66" spans="2:18" ht="13" x14ac:dyDescent="0.3">
      <c r="B66" s="43">
        <v>2636921.9900000002</v>
      </c>
      <c r="C66" s="36">
        <v>13.8</v>
      </c>
      <c r="D66" s="51">
        <v>0.66087462050255152</v>
      </c>
      <c r="E66" s="71">
        <v>0.33912537949744848</v>
      </c>
      <c r="F66" s="51">
        <v>0</v>
      </c>
      <c r="G66" s="104"/>
      <c r="H66" s="44">
        <f t="shared" si="15"/>
        <v>1742674.8194360831</v>
      </c>
      <c r="I66" s="44">
        <f t="shared" si="15"/>
        <v>894247.17056391714</v>
      </c>
      <c r="J66" s="44">
        <f t="shared" si="15"/>
        <v>0</v>
      </c>
      <c r="K66" s="40"/>
      <c r="L66" s="85">
        <f t="shared" si="11"/>
        <v>0</v>
      </c>
      <c r="M66" s="85">
        <f t="shared" si="12"/>
        <v>0</v>
      </c>
      <c r="N66" s="85">
        <f t="shared" si="4"/>
        <v>1045604.8916616498</v>
      </c>
      <c r="O66" s="85">
        <f t="shared" si="5"/>
        <v>697069.92777443328</v>
      </c>
      <c r="P66" s="85">
        <f t="shared" si="13"/>
        <v>894247.17056391714</v>
      </c>
      <c r="Q66" s="85">
        <f t="shared" si="14"/>
        <v>0</v>
      </c>
      <c r="R66" s="52"/>
    </row>
    <row r="67" spans="2:18" ht="13" x14ac:dyDescent="0.3">
      <c r="B67" s="43">
        <v>3032524.74</v>
      </c>
      <c r="C67" s="36">
        <v>25</v>
      </c>
      <c r="D67" s="51">
        <v>1</v>
      </c>
      <c r="E67" s="71">
        <v>0</v>
      </c>
      <c r="F67" s="51">
        <v>0</v>
      </c>
      <c r="G67" s="104"/>
      <c r="H67" s="44">
        <f t="shared" si="15"/>
        <v>3032524.74</v>
      </c>
      <c r="I67" s="44">
        <f t="shared" si="15"/>
        <v>0</v>
      </c>
      <c r="J67" s="44">
        <f t="shared" si="15"/>
        <v>0</v>
      </c>
      <c r="K67" s="40"/>
      <c r="L67" s="85">
        <f t="shared" si="11"/>
        <v>0</v>
      </c>
      <c r="M67" s="85">
        <f t="shared" si="12"/>
        <v>0</v>
      </c>
      <c r="N67" s="85">
        <f t="shared" si="4"/>
        <v>1819514.844</v>
      </c>
      <c r="O67" s="85">
        <f t="shared" si="5"/>
        <v>1213009.8960000002</v>
      </c>
      <c r="P67" s="85">
        <f t="shared" si="13"/>
        <v>0</v>
      </c>
      <c r="Q67" s="85">
        <f t="shared" si="14"/>
        <v>0</v>
      </c>
      <c r="R67" s="52"/>
    </row>
    <row r="68" spans="2:18" ht="13" x14ac:dyDescent="0.3">
      <c r="B68" s="43">
        <v>11212464.130000003</v>
      </c>
      <c r="C68" s="36">
        <v>25</v>
      </c>
      <c r="D68" s="51">
        <v>1</v>
      </c>
      <c r="E68" s="71">
        <v>0</v>
      </c>
      <c r="F68" s="51">
        <v>0</v>
      </c>
      <c r="G68" s="104"/>
      <c r="H68" s="44">
        <f t="shared" si="15"/>
        <v>11212464.130000003</v>
      </c>
      <c r="I68" s="44">
        <f t="shared" si="15"/>
        <v>0</v>
      </c>
      <c r="J68" s="44">
        <f t="shared" si="15"/>
        <v>0</v>
      </c>
      <c r="K68" s="40"/>
      <c r="L68" s="85">
        <f t="shared" si="11"/>
        <v>0</v>
      </c>
      <c r="M68" s="85">
        <f t="shared" si="12"/>
        <v>0</v>
      </c>
      <c r="N68" s="85">
        <f t="shared" si="4"/>
        <v>6727478.4780000011</v>
      </c>
      <c r="O68" s="85">
        <f t="shared" si="5"/>
        <v>4484985.6520000016</v>
      </c>
      <c r="P68" s="85">
        <f t="shared" si="13"/>
        <v>0</v>
      </c>
      <c r="Q68" s="85">
        <f t="shared" si="14"/>
        <v>0</v>
      </c>
      <c r="R68" s="52"/>
    </row>
    <row r="69" spans="2:18" ht="13" x14ac:dyDescent="0.3">
      <c r="B69" s="43">
        <v>8005305.4300000006</v>
      </c>
      <c r="C69" s="36">
        <v>25</v>
      </c>
      <c r="D69" s="51">
        <v>1</v>
      </c>
      <c r="E69" s="71">
        <v>0</v>
      </c>
      <c r="F69" s="51">
        <v>0</v>
      </c>
      <c r="G69" s="104"/>
      <c r="H69" s="44">
        <f t="shared" si="15"/>
        <v>8005305.4300000006</v>
      </c>
      <c r="I69" s="44">
        <f t="shared" si="15"/>
        <v>0</v>
      </c>
      <c r="J69" s="44">
        <f t="shared" si="15"/>
        <v>0</v>
      </c>
      <c r="K69" s="40"/>
      <c r="L69" s="85">
        <f t="shared" si="11"/>
        <v>0</v>
      </c>
      <c r="M69" s="85">
        <f t="shared" si="12"/>
        <v>0</v>
      </c>
      <c r="N69" s="85">
        <f t="shared" si="4"/>
        <v>4803183.2580000004</v>
      </c>
      <c r="O69" s="85">
        <f t="shared" si="5"/>
        <v>3202122.1720000003</v>
      </c>
      <c r="P69" s="85">
        <f t="shared" si="13"/>
        <v>0</v>
      </c>
      <c r="Q69" s="85">
        <f t="shared" si="14"/>
        <v>0</v>
      </c>
      <c r="R69" s="52"/>
    </row>
    <row r="70" spans="2:18" ht="13" x14ac:dyDescent="0.3">
      <c r="B70" s="43">
        <v>19473839.109999999</v>
      </c>
      <c r="C70" s="36">
        <v>240</v>
      </c>
      <c r="D70" s="51">
        <v>0</v>
      </c>
      <c r="E70" s="71">
        <v>0</v>
      </c>
      <c r="F70" s="51">
        <v>1</v>
      </c>
      <c r="G70" s="104"/>
      <c r="H70" s="44">
        <f t="shared" si="15"/>
        <v>0</v>
      </c>
      <c r="I70" s="44">
        <f t="shared" si="15"/>
        <v>0</v>
      </c>
      <c r="J70" s="44">
        <f t="shared" si="15"/>
        <v>19473839.109999999</v>
      </c>
      <c r="K70" s="40"/>
      <c r="L70" s="85">
        <f t="shared" si="11"/>
        <v>19473839.109999999</v>
      </c>
      <c r="M70" s="85">
        <f t="shared" si="12"/>
        <v>0</v>
      </c>
      <c r="N70" s="85">
        <f t="shared" si="4"/>
        <v>0</v>
      </c>
      <c r="O70" s="85">
        <f t="shared" si="5"/>
        <v>0</v>
      </c>
      <c r="P70" s="85">
        <f t="shared" si="13"/>
        <v>0</v>
      </c>
      <c r="Q70" s="85">
        <f t="shared" si="14"/>
        <v>0</v>
      </c>
      <c r="R70" s="52"/>
    </row>
    <row r="71" spans="2:18" ht="13" x14ac:dyDescent="0.3">
      <c r="B71" s="43">
        <v>4152487.8600000003</v>
      </c>
      <c r="C71" s="36">
        <v>34.5</v>
      </c>
      <c r="D71" s="51">
        <v>1</v>
      </c>
      <c r="E71" s="71">
        <v>0</v>
      </c>
      <c r="F71" s="51">
        <v>0</v>
      </c>
      <c r="G71" s="104"/>
      <c r="H71" s="44">
        <f t="shared" si="15"/>
        <v>4152487.8600000003</v>
      </c>
      <c r="I71" s="44">
        <f t="shared" si="15"/>
        <v>0</v>
      </c>
      <c r="J71" s="44">
        <f t="shared" si="15"/>
        <v>0</v>
      </c>
      <c r="K71" s="40"/>
      <c r="L71" s="85">
        <f t="shared" si="11"/>
        <v>0</v>
      </c>
      <c r="M71" s="85">
        <f t="shared" si="12"/>
        <v>0</v>
      </c>
      <c r="N71" s="85">
        <f t="shared" si="4"/>
        <v>2491492.716</v>
      </c>
      <c r="O71" s="85">
        <f t="shared" si="5"/>
        <v>1660995.1440000003</v>
      </c>
      <c r="P71" s="85">
        <f t="shared" si="13"/>
        <v>0</v>
      </c>
      <c r="Q71" s="85">
        <f t="shared" si="14"/>
        <v>0</v>
      </c>
      <c r="R71" s="52"/>
    </row>
    <row r="72" spans="2:18" ht="13" x14ac:dyDescent="0.3">
      <c r="B72" s="43">
        <v>6586817.9500000002</v>
      </c>
      <c r="C72" s="36">
        <v>25</v>
      </c>
      <c r="D72" s="51">
        <v>1</v>
      </c>
      <c r="E72" s="71">
        <v>0</v>
      </c>
      <c r="F72" s="51">
        <v>0</v>
      </c>
      <c r="G72" s="104"/>
      <c r="H72" s="44">
        <f t="shared" si="15"/>
        <v>6586817.9500000002</v>
      </c>
      <c r="I72" s="44">
        <f t="shared" si="15"/>
        <v>0</v>
      </c>
      <c r="J72" s="44">
        <f t="shared" si="15"/>
        <v>0</v>
      </c>
      <c r="K72" s="40"/>
      <c r="L72" s="85">
        <f t="shared" si="11"/>
        <v>0</v>
      </c>
      <c r="M72" s="85">
        <f t="shared" si="12"/>
        <v>0</v>
      </c>
      <c r="N72" s="85">
        <f t="shared" ref="N72:N135" si="16">((1-CustomerContributions)*H72)+IF(ISERROR(C72),0,IF(C72&lt;RegionalSecLimit,J72,0))</f>
        <v>3952090.77</v>
      </c>
      <c r="O72" s="85">
        <f t="shared" ref="O72:O135" si="17">CustomerContributions*H72</f>
        <v>2634727.1800000002</v>
      </c>
      <c r="P72" s="85">
        <f t="shared" si="13"/>
        <v>0</v>
      </c>
      <c r="Q72" s="85">
        <f t="shared" si="14"/>
        <v>0</v>
      </c>
      <c r="R72" s="52"/>
    </row>
    <row r="73" spans="2:18" ht="13" x14ac:dyDescent="0.3">
      <c r="B73" s="43">
        <v>1288536.1299999999</v>
      </c>
      <c r="C73" s="36">
        <v>25</v>
      </c>
      <c r="D73" s="51">
        <v>1</v>
      </c>
      <c r="E73" s="71">
        <v>0</v>
      </c>
      <c r="F73" s="51">
        <v>0</v>
      </c>
      <c r="G73" s="104"/>
      <c r="H73" s="44">
        <f t="shared" si="15"/>
        <v>1288536.1299999999</v>
      </c>
      <c r="I73" s="44">
        <f t="shared" si="15"/>
        <v>0</v>
      </c>
      <c r="J73" s="44">
        <f t="shared" si="15"/>
        <v>0</v>
      </c>
      <c r="K73" s="40"/>
      <c r="L73" s="85">
        <f t="shared" si="11"/>
        <v>0</v>
      </c>
      <c r="M73" s="85">
        <f t="shared" ref="M73:M136" si="18">IF(ISERROR(C73),0,IF(AND(C73&gt;=RegionalSecLimit,C73&lt;BulkSecLimit),J73,0))</f>
        <v>0</v>
      </c>
      <c r="N73" s="85">
        <f t="shared" si="16"/>
        <v>773121.67799999996</v>
      </c>
      <c r="O73" s="85">
        <f t="shared" si="17"/>
        <v>515414.45199999999</v>
      </c>
      <c r="P73" s="85">
        <f t="shared" ref="P73:P136" si="19">I73</f>
        <v>0</v>
      </c>
      <c r="Q73" s="85">
        <f t="shared" ref="Q73:Q136" si="20">B73-SUM(L73:P73)</f>
        <v>0</v>
      </c>
      <c r="R73" s="52"/>
    </row>
    <row r="74" spans="2:18" ht="13" x14ac:dyDescent="0.3">
      <c r="B74" s="43">
        <v>51544925.149999999</v>
      </c>
      <c r="C74" s="36">
        <v>138</v>
      </c>
      <c r="D74" s="51">
        <v>0</v>
      </c>
      <c r="E74" s="71">
        <v>0</v>
      </c>
      <c r="F74" s="51">
        <v>1</v>
      </c>
      <c r="G74" s="104"/>
      <c r="H74" s="44">
        <f t="shared" si="15"/>
        <v>0</v>
      </c>
      <c r="I74" s="44">
        <f t="shared" si="15"/>
        <v>0</v>
      </c>
      <c r="J74" s="44">
        <f t="shared" si="15"/>
        <v>51544925.149999999</v>
      </c>
      <c r="K74" s="40"/>
      <c r="L74" s="85">
        <f t="shared" ref="L74:L137" si="21">IF(ISERROR(C74),0,IF(C74&gt;=BulkSecLimit,J74,0))</f>
        <v>0</v>
      </c>
      <c r="M74" s="85">
        <f t="shared" si="18"/>
        <v>51544925.149999999</v>
      </c>
      <c r="N74" s="85">
        <f t="shared" si="16"/>
        <v>0</v>
      </c>
      <c r="O74" s="85">
        <f t="shared" si="17"/>
        <v>0</v>
      </c>
      <c r="P74" s="85">
        <f t="shared" si="19"/>
        <v>0</v>
      </c>
      <c r="Q74" s="85">
        <f t="shared" si="20"/>
        <v>0</v>
      </c>
      <c r="R74" s="52"/>
    </row>
    <row r="75" spans="2:18" ht="13" x14ac:dyDescent="0.3">
      <c r="B75" s="43">
        <v>4366712.78</v>
      </c>
      <c r="C75" s="36">
        <v>4.16</v>
      </c>
      <c r="D75" s="51">
        <v>1</v>
      </c>
      <c r="E75" s="71">
        <v>0</v>
      </c>
      <c r="F75" s="51">
        <v>0</v>
      </c>
      <c r="G75" s="104"/>
      <c r="H75" s="44">
        <f t="shared" ref="H75:J138" si="22">D75*$B75</f>
        <v>4366712.78</v>
      </c>
      <c r="I75" s="44">
        <f t="shared" si="22"/>
        <v>0</v>
      </c>
      <c r="J75" s="44">
        <f t="shared" si="22"/>
        <v>0</v>
      </c>
      <c r="K75" s="40"/>
      <c r="L75" s="85">
        <f t="shared" si="21"/>
        <v>0</v>
      </c>
      <c r="M75" s="85">
        <f t="shared" si="18"/>
        <v>0</v>
      </c>
      <c r="N75" s="85">
        <f t="shared" si="16"/>
        <v>2620027.6680000001</v>
      </c>
      <c r="O75" s="85">
        <f t="shared" si="17"/>
        <v>1746685.1120000002</v>
      </c>
      <c r="P75" s="85">
        <f t="shared" si="19"/>
        <v>0</v>
      </c>
      <c r="Q75" s="85">
        <f t="shared" si="20"/>
        <v>0</v>
      </c>
      <c r="R75" s="52"/>
    </row>
    <row r="76" spans="2:18" ht="13" x14ac:dyDescent="0.3">
      <c r="B76" s="43">
        <v>214713.74</v>
      </c>
      <c r="C76" s="36">
        <v>25</v>
      </c>
      <c r="D76" s="51">
        <v>0</v>
      </c>
      <c r="E76" s="71">
        <v>0</v>
      </c>
      <c r="F76" s="51">
        <v>1</v>
      </c>
      <c r="G76" s="104"/>
      <c r="H76" s="44">
        <f t="shared" si="22"/>
        <v>0</v>
      </c>
      <c r="I76" s="44">
        <f t="shared" si="22"/>
        <v>0</v>
      </c>
      <c r="J76" s="44">
        <f t="shared" si="22"/>
        <v>214713.74</v>
      </c>
      <c r="K76" s="40"/>
      <c r="L76" s="85">
        <f t="shared" si="21"/>
        <v>0</v>
      </c>
      <c r="M76" s="85">
        <f t="shared" si="18"/>
        <v>0</v>
      </c>
      <c r="N76" s="85">
        <f t="shared" si="16"/>
        <v>214713.74</v>
      </c>
      <c r="O76" s="85">
        <f t="shared" si="17"/>
        <v>0</v>
      </c>
      <c r="P76" s="85">
        <f t="shared" si="19"/>
        <v>0</v>
      </c>
      <c r="Q76" s="85">
        <f t="shared" si="20"/>
        <v>0</v>
      </c>
      <c r="R76" s="52"/>
    </row>
    <row r="77" spans="2:18" ht="13" x14ac:dyDescent="0.3">
      <c r="B77" s="43">
        <v>6045548.6899999995</v>
      </c>
      <c r="C77" s="36">
        <v>25</v>
      </c>
      <c r="D77" s="51">
        <v>1</v>
      </c>
      <c r="E77" s="71">
        <v>0</v>
      </c>
      <c r="F77" s="51">
        <v>0</v>
      </c>
      <c r="G77" s="104"/>
      <c r="H77" s="44">
        <f t="shared" si="22"/>
        <v>6045548.6899999995</v>
      </c>
      <c r="I77" s="44">
        <f t="shared" si="22"/>
        <v>0</v>
      </c>
      <c r="J77" s="44">
        <f t="shared" si="22"/>
        <v>0</v>
      </c>
      <c r="K77" s="40"/>
      <c r="L77" s="85">
        <f t="shared" si="21"/>
        <v>0</v>
      </c>
      <c r="M77" s="85">
        <f t="shared" si="18"/>
        <v>0</v>
      </c>
      <c r="N77" s="85">
        <f t="shared" si="16"/>
        <v>3627329.2139999997</v>
      </c>
      <c r="O77" s="85">
        <f t="shared" si="17"/>
        <v>2418219.4759999998</v>
      </c>
      <c r="P77" s="85">
        <f t="shared" si="19"/>
        <v>0</v>
      </c>
      <c r="Q77" s="85">
        <f t="shared" si="20"/>
        <v>0</v>
      </c>
      <c r="R77" s="52"/>
    </row>
    <row r="78" spans="2:18" ht="13" x14ac:dyDescent="0.3">
      <c r="B78" s="43">
        <v>7699640.9200000009</v>
      </c>
      <c r="C78" s="36">
        <v>25</v>
      </c>
      <c r="D78" s="51">
        <v>1</v>
      </c>
      <c r="E78" s="71">
        <v>0</v>
      </c>
      <c r="F78" s="51">
        <v>0</v>
      </c>
      <c r="G78" s="104"/>
      <c r="H78" s="44">
        <f t="shared" si="22"/>
        <v>7699640.9200000009</v>
      </c>
      <c r="I78" s="44">
        <f t="shared" si="22"/>
        <v>0</v>
      </c>
      <c r="J78" s="44">
        <f t="shared" si="22"/>
        <v>0</v>
      </c>
      <c r="K78" s="40"/>
      <c r="L78" s="85">
        <f t="shared" si="21"/>
        <v>0</v>
      </c>
      <c r="M78" s="85">
        <f t="shared" si="18"/>
        <v>0</v>
      </c>
      <c r="N78" s="85">
        <f t="shared" si="16"/>
        <v>4619784.5520000001</v>
      </c>
      <c r="O78" s="85">
        <f t="shared" si="17"/>
        <v>3079856.3680000007</v>
      </c>
      <c r="P78" s="85">
        <f t="shared" si="19"/>
        <v>0</v>
      </c>
      <c r="Q78" s="85">
        <f t="shared" si="20"/>
        <v>0</v>
      </c>
      <c r="R78" s="52"/>
    </row>
    <row r="79" spans="2:18" ht="13" x14ac:dyDescent="0.3">
      <c r="B79" s="43">
        <v>2522145.23</v>
      </c>
      <c r="C79" s="36">
        <v>25</v>
      </c>
      <c r="D79" s="51">
        <v>1</v>
      </c>
      <c r="E79" s="71">
        <v>0</v>
      </c>
      <c r="F79" s="51">
        <v>0</v>
      </c>
      <c r="G79" s="104"/>
      <c r="H79" s="44">
        <f t="shared" si="22"/>
        <v>2522145.23</v>
      </c>
      <c r="I79" s="44">
        <f t="shared" si="22"/>
        <v>0</v>
      </c>
      <c r="J79" s="44">
        <f t="shared" si="22"/>
        <v>0</v>
      </c>
      <c r="K79" s="40"/>
      <c r="L79" s="85">
        <f t="shared" si="21"/>
        <v>0</v>
      </c>
      <c r="M79" s="85">
        <f t="shared" si="18"/>
        <v>0</v>
      </c>
      <c r="N79" s="85">
        <f t="shared" si="16"/>
        <v>1513287.138</v>
      </c>
      <c r="O79" s="85">
        <f t="shared" si="17"/>
        <v>1008858.0920000001</v>
      </c>
      <c r="P79" s="85">
        <f t="shared" si="19"/>
        <v>0</v>
      </c>
      <c r="Q79" s="85">
        <f t="shared" si="20"/>
        <v>0</v>
      </c>
      <c r="R79" s="52"/>
    </row>
    <row r="80" spans="2:18" ht="13" x14ac:dyDescent="0.3">
      <c r="B80" s="43">
        <v>22863635.260000002</v>
      </c>
      <c r="C80" s="36">
        <v>240</v>
      </c>
      <c r="D80" s="51">
        <v>0</v>
      </c>
      <c r="E80" s="71">
        <v>0</v>
      </c>
      <c r="F80" s="51">
        <v>1</v>
      </c>
      <c r="G80" s="104"/>
      <c r="H80" s="44">
        <f t="shared" si="22"/>
        <v>0</v>
      </c>
      <c r="I80" s="44">
        <f t="shared" si="22"/>
        <v>0</v>
      </c>
      <c r="J80" s="44">
        <f t="shared" si="22"/>
        <v>22863635.260000002</v>
      </c>
      <c r="K80" s="40"/>
      <c r="L80" s="85">
        <f t="shared" si="21"/>
        <v>22863635.260000002</v>
      </c>
      <c r="M80" s="85">
        <f t="shared" si="18"/>
        <v>0</v>
      </c>
      <c r="N80" s="85">
        <f t="shared" si="16"/>
        <v>0</v>
      </c>
      <c r="O80" s="85">
        <f t="shared" si="17"/>
        <v>0</v>
      </c>
      <c r="P80" s="85">
        <f t="shared" si="19"/>
        <v>0</v>
      </c>
      <c r="Q80" s="85">
        <f t="shared" si="20"/>
        <v>0</v>
      </c>
      <c r="R80" s="52"/>
    </row>
    <row r="81" spans="2:18" ht="13" x14ac:dyDescent="0.3">
      <c r="B81" s="43">
        <v>7071866.129999999</v>
      </c>
      <c r="C81" s="36">
        <v>25</v>
      </c>
      <c r="D81" s="51">
        <v>1</v>
      </c>
      <c r="E81" s="71">
        <v>0</v>
      </c>
      <c r="F81" s="51">
        <v>0</v>
      </c>
      <c r="G81" s="104"/>
      <c r="H81" s="44">
        <f t="shared" si="22"/>
        <v>7071866.129999999</v>
      </c>
      <c r="I81" s="44">
        <f t="shared" si="22"/>
        <v>0</v>
      </c>
      <c r="J81" s="44">
        <f t="shared" si="22"/>
        <v>0</v>
      </c>
      <c r="K81" s="40"/>
      <c r="L81" s="85">
        <f t="shared" si="21"/>
        <v>0</v>
      </c>
      <c r="M81" s="85">
        <f t="shared" si="18"/>
        <v>0</v>
      </c>
      <c r="N81" s="85">
        <f t="shared" si="16"/>
        <v>4243119.6779999994</v>
      </c>
      <c r="O81" s="85">
        <f t="shared" si="17"/>
        <v>2828746.4519999996</v>
      </c>
      <c r="P81" s="85">
        <f t="shared" si="19"/>
        <v>0</v>
      </c>
      <c r="Q81" s="85">
        <f t="shared" si="20"/>
        <v>0</v>
      </c>
      <c r="R81" s="52"/>
    </row>
    <row r="82" spans="2:18" ht="13" x14ac:dyDescent="0.3">
      <c r="B82" s="43">
        <v>5472718.9200000009</v>
      </c>
      <c r="C82" s="36">
        <v>25</v>
      </c>
      <c r="D82" s="51">
        <v>1</v>
      </c>
      <c r="E82" s="71">
        <v>0</v>
      </c>
      <c r="F82" s="51">
        <v>0</v>
      </c>
      <c r="G82" s="104"/>
      <c r="H82" s="44">
        <f t="shared" si="22"/>
        <v>5472718.9200000009</v>
      </c>
      <c r="I82" s="44">
        <f t="shared" si="22"/>
        <v>0</v>
      </c>
      <c r="J82" s="44">
        <f t="shared" si="22"/>
        <v>0</v>
      </c>
      <c r="K82" s="40"/>
      <c r="L82" s="85">
        <f t="shared" si="21"/>
        <v>0</v>
      </c>
      <c r="M82" s="85">
        <f t="shared" si="18"/>
        <v>0</v>
      </c>
      <c r="N82" s="85">
        <f t="shared" si="16"/>
        <v>3283631.3520000004</v>
      </c>
      <c r="O82" s="85">
        <f t="shared" si="17"/>
        <v>2189087.5680000004</v>
      </c>
      <c r="P82" s="85">
        <f t="shared" si="19"/>
        <v>0</v>
      </c>
      <c r="Q82" s="85">
        <f t="shared" si="20"/>
        <v>0</v>
      </c>
      <c r="R82" s="52"/>
    </row>
    <row r="83" spans="2:18" ht="13" x14ac:dyDescent="0.3">
      <c r="B83" s="43">
        <v>3457144.4500000007</v>
      </c>
      <c r="C83" s="36">
        <v>25</v>
      </c>
      <c r="D83" s="51">
        <v>0.63043478260869568</v>
      </c>
      <c r="E83" s="71">
        <v>0.36956521739130432</v>
      </c>
      <c r="F83" s="51">
        <v>0</v>
      </c>
      <c r="G83" s="104"/>
      <c r="H83" s="44">
        <f t="shared" si="22"/>
        <v>2179504.1097826092</v>
      </c>
      <c r="I83" s="44">
        <f t="shared" si="22"/>
        <v>1277640.3402173915</v>
      </c>
      <c r="J83" s="44">
        <f t="shared" si="22"/>
        <v>0</v>
      </c>
      <c r="K83" s="40"/>
      <c r="L83" s="85">
        <f t="shared" si="21"/>
        <v>0</v>
      </c>
      <c r="M83" s="85">
        <f t="shared" si="18"/>
        <v>0</v>
      </c>
      <c r="N83" s="85">
        <f t="shared" si="16"/>
        <v>1307702.4658695655</v>
      </c>
      <c r="O83" s="85">
        <f t="shared" si="17"/>
        <v>871801.64391304366</v>
      </c>
      <c r="P83" s="85">
        <f t="shared" si="19"/>
        <v>1277640.3402173915</v>
      </c>
      <c r="Q83" s="85">
        <f t="shared" si="20"/>
        <v>0</v>
      </c>
      <c r="R83" s="52"/>
    </row>
    <row r="84" spans="2:18" ht="13" x14ac:dyDescent="0.3">
      <c r="B84" s="43">
        <v>3321650.2299999995</v>
      </c>
      <c r="C84" s="36">
        <v>25</v>
      </c>
      <c r="D84" s="51">
        <v>1</v>
      </c>
      <c r="E84" s="71">
        <v>0</v>
      </c>
      <c r="F84" s="51">
        <v>0</v>
      </c>
      <c r="G84" s="104"/>
      <c r="H84" s="44">
        <f t="shared" si="22"/>
        <v>3321650.2299999995</v>
      </c>
      <c r="I84" s="44">
        <f t="shared" si="22"/>
        <v>0</v>
      </c>
      <c r="J84" s="44">
        <f t="shared" si="22"/>
        <v>0</v>
      </c>
      <c r="K84" s="40"/>
      <c r="L84" s="85">
        <f t="shared" si="21"/>
        <v>0</v>
      </c>
      <c r="M84" s="85">
        <f t="shared" si="18"/>
        <v>0</v>
      </c>
      <c r="N84" s="85">
        <f t="shared" si="16"/>
        <v>1992990.1379999996</v>
      </c>
      <c r="O84" s="85">
        <f t="shared" si="17"/>
        <v>1328660.0919999999</v>
      </c>
      <c r="P84" s="85">
        <f t="shared" si="19"/>
        <v>0</v>
      </c>
      <c r="Q84" s="85">
        <f t="shared" si="20"/>
        <v>0</v>
      </c>
      <c r="R84" s="52"/>
    </row>
    <row r="85" spans="2:18" ht="13" x14ac:dyDescent="0.3">
      <c r="B85" s="43">
        <v>8745689.7199999988</v>
      </c>
      <c r="C85" s="36">
        <v>13.8</v>
      </c>
      <c r="D85" s="51">
        <v>1</v>
      </c>
      <c r="E85" s="71">
        <v>0</v>
      </c>
      <c r="F85" s="51">
        <v>0</v>
      </c>
      <c r="G85" s="104"/>
      <c r="H85" s="44">
        <f t="shared" si="22"/>
        <v>8745689.7199999988</v>
      </c>
      <c r="I85" s="44">
        <f t="shared" si="22"/>
        <v>0</v>
      </c>
      <c r="J85" s="44">
        <f t="shared" si="22"/>
        <v>0</v>
      </c>
      <c r="K85" s="40"/>
      <c r="L85" s="85">
        <f t="shared" si="21"/>
        <v>0</v>
      </c>
      <c r="M85" s="85">
        <f t="shared" si="18"/>
        <v>0</v>
      </c>
      <c r="N85" s="85">
        <f t="shared" si="16"/>
        <v>5247413.8319999995</v>
      </c>
      <c r="O85" s="85">
        <f t="shared" si="17"/>
        <v>3498275.8879999998</v>
      </c>
      <c r="P85" s="85">
        <f t="shared" si="19"/>
        <v>0</v>
      </c>
      <c r="Q85" s="85">
        <f t="shared" si="20"/>
        <v>0</v>
      </c>
      <c r="R85" s="52"/>
    </row>
    <row r="86" spans="2:18" ht="13" x14ac:dyDescent="0.3">
      <c r="B86" s="43">
        <v>19806.060000000056</v>
      </c>
      <c r="C86" s="36">
        <v>6.9</v>
      </c>
      <c r="D86" s="51">
        <v>0</v>
      </c>
      <c r="E86" s="71">
        <v>0</v>
      </c>
      <c r="F86" s="51">
        <v>1</v>
      </c>
      <c r="G86" s="104"/>
      <c r="H86" s="44">
        <f t="shared" si="22"/>
        <v>0</v>
      </c>
      <c r="I86" s="44">
        <f t="shared" si="22"/>
        <v>0</v>
      </c>
      <c r="J86" s="44">
        <f t="shared" si="22"/>
        <v>19806.060000000056</v>
      </c>
      <c r="K86" s="40"/>
      <c r="L86" s="85">
        <f t="shared" si="21"/>
        <v>0</v>
      </c>
      <c r="M86" s="85">
        <f t="shared" si="18"/>
        <v>0</v>
      </c>
      <c r="N86" s="85">
        <f t="shared" si="16"/>
        <v>19806.060000000056</v>
      </c>
      <c r="O86" s="85">
        <f t="shared" si="17"/>
        <v>0</v>
      </c>
      <c r="P86" s="85">
        <f t="shared" si="19"/>
        <v>0</v>
      </c>
      <c r="Q86" s="85">
        <f t="shared" si="20"/>
        <v>0</v>
      </c>
      <c r="R86" s="52"/>
    </row>
    <row r="87" spans="2:18" ht="13" x14ac:dyDescent="0.3">
      <c r="B87" s="43">
        <v>1290241.0500000003</v>
      </c>
      <c r="C87" s="36">
        <v>4.16</v>
      </c>
      <c r="D87" s="51">
        <v>1</v>
      </c>
      <c r="E87" s="71">
        <v>0</v>
      </c>
      <c r="F87" s="51">
        <v>0</v>
      </c>
      <c r="G87" s="104"/>
      <c r="H87" s="44">
        <f t="shared" si="22"/>
        <v>1290241.0500000003</v>
      </c>
      <c r="I87" s="44">
        <f t="shared" si="22"/>
        <v>0</v>
      </c>
      <c r="J87" s="44">
        <f t="shared" si="22"/>
        <v>0</v>
      </c>
      <c r="K87" s="40"/>
      <c r="L87" s="85">
        <f t="shared" si="21"/>
        <v>0</v>
      </c>
      <c r="M87" s="85">
        <f t="shared" si="18"/>
        <v>0</v>
      </c>
      <c r="N87" s="85">
        <f t="shared" si="16"/>
        <v>774144.63000000012</v>
      </c>
      <c r="O87" s="85">
        <f t="shared" si="17"/>
        <v>516096.42000000016</v>
      </c>
      <c r="P87" s="85">
        <f t="shared" si="19"/>
        <v>0</v>
      </c>
      <c r="Q87" s="85">
        <f t="shared" si="20"/>
        <v>0</v>
      </c>
      <c r="R87" s="52"/>
    </row>
    <row r="88" spans="2:18" ht="13" x14ac:dyDescent="0.3">
      <c r="B88" s="43">
        <v>3104901.38</v>
      </c>
      <c r="C88" s="36">
        <v>14.4</v>
      </c>
      <c r="D88" s="51">
        <v>0</v>
      </c>
      <c r="E88" s="71">
        <v>0</v>
      </c>
      <c r="F88" s="51">
        <v>1</v>
      </c>
      <c r="G88" s="104"/>
      <c r="H88" s="44">
        <f t="shared" si="22"/>
        <v>0</v>
      </c>
      <c r="I88" s="44">
        <f t="shared" si="22"/>
        <v>0</v>
      </c>
      <c r="J88" s="44">
        <f t="shared" si="22"/>
        <v>3104901.38</v>
      </c>
      <c r="K88" s="40"/>
      <c r="L88" s="85">
        <f t="shared" si="21"/>
        <v>0</v>
      </c>
      <c r="M88" s="85">
        <f t="shared" si="18"/>
        <v>0</v>
      </c>
      <c r="N88" s="85">
        <f t="shared" si="16"/>
        <v>3104901.38</v>
      </c>
      <c r="O88" s="85">
        <f t="shared" si="17"/>
        <v>0</v>
      </c>
      <c r="P88" s="85">
        <f t="shared" si="19"/>
        <v>0</v>
      </c>
      <c r="Q88" s="85">
        <f t="shared" si="20"/>
        <v>0</v>
      </c>
      <c r="R88" s="52"/>
    </row>
    <row r="89" spans="2:18" ht="13" x14ac:dyDescent="0.3">
      <c r="B89" s="43">
        <v>35193440.770000003</v>
      </c>
      <c r="C89" s="36">
        <v>138</v>
      </c>
      <c r="D89" s="51">
        <v>0</v>
      </c>
      <c r="E89" s="71">
        <v>0</v>
      </c>
      <c r="F89" s="51">
        <v>1</v>
      </c>
      <c r="G89" s="104"/>
      <c r="H89" s="44">
        <f t="shared" si="22"/>
        <v>0</v>
      </c>
      <c r="I89" s="44">
        <f t="shared" si="22"/>
        <v>0</v>
      </c>
      <c r="J89" s="44">
        <f t="shared" si="22"/>
        <v>35193440.770000003</v>
      </c>
      <c r="K89" s="40"/>
      <c r="L89" s="85">
        <f t="shared" si="21"/>
        <v>0</v>
      </c>
      <c r="M89" s="85">
        <f t="shared" si="18"/>
        <v>35193440.770000003</v>
      </c>
      <c r="N89" s="85">
        <f t="shared" si="16"/>
        <v>0</v>
      </c>
      <c r="O89" s="85">
        <f t="shared" si="17"/>
        <v>0</v>
      </c>
      <c r="P89" s="85">
        <f t="shared" si="19"/>
        <v>0</v>
      </c>
      <c r="Q89" s="85">
        <f t="shared" si="20"/>
        <v>0</v>
      </c>
      <c r="R89" s="52"/>
    </row>
    <row r="90" spans="2:18" ht="13" x14ac:dyDescent="0.3">
      <c r="B90" s="43">
        <v>48517314.350000001</v>
      </c>
      <c r="C90" s="36">
        <v>138</v>
      </c>
      <c r="D90" s="51">
        <v>0</v>
      </c>
      <c r="E90" s="71">
        <v>0</v>
      </c>
      <c r="F90" s="51">
        <v>1</v>
      </c>
      <c r="G90" s="104"/>
      <c r="H90" s="44">
        <f t="shared" si="22"/>
        <v>0</v>
      </c>
      <c r="I90" s="44">
        <f t="shared" si="22"/>
        <v>0</v>
      </c>
      <c r="J90" s="44">
        <f t="shared" si="22"/>
        <v>48517314.350000001</v>
      </c>
      <c r="K90" s="40"/>
      <c r="L90" s="85">
        <f t="shared" si="21"/>
        <v>0</v>
      </c>
      <c r="M90" s="85">
        <f t="shared" si="18"/>
        <v>48517314.350000001</v>
      </c>
      <c r="N90" s="85">
        <f t="shared" si="16"/>
        <v>0</v>
      </c>
      <c r="O90" s="85">
        <f t="shared" si="17"/>
        <v>0</v>
      </c>
      <c r="P90" s="85">
        <f t="shared" si="19"/>
        <v>0</v>
      </c>
      <c r="Q90" s="85">
        <f t="shared" si="20"/>
        <v>0</v>
      </c>
      <c r="R90" s="52"/>
    </row>
    <row r="91" spans="2:18" ht="13" x14ac:dyDescent="0.3">
      <c r="B91" s="43">
        <v>3749141.2299999995</v>
      </c>
      <c r="C91" s="36">
        <v>25</v>
      </c>
      <c r="D91" s="51">
        <v>1</v>
      </c>
      <c r="E91" s="71">
        <v>0</v>
      </c>
      <c r="F91" s="51">
        <v>0</v>
      </c>
      <c r="G91" s="104"/>
      <c r="H91" s="44">
        <f t="shared" si="22"/>
        <v>3749141.2299999995</v>
      </c>
      <c r="I91" s="44">
        <f t="shared" si="22"/>
        <v>0</v>
      </c>
      <c r="J91" s="44">
        <f t="shared" si="22"/>
        <v>0</v>
      </c>
      <c r="K91" s="40"/>
      <c r="L91" s="85">
        <f t="shared" si="21"/>
        <v>0</v>
      </c>
      <c r="M91" s="85">
        <f t="shared" si="18"/>
        <v>0</v>
      </c>
      <c r="N91" s="85">
        <f t="shared" si="16"/>
        <v>2249484.7379999994</v>
      </c>
      <c r="O91" s="85">
        <f t="shared" si="17"/>
        <v>1499656.4919999999</v>
      </c>
      <c r="P91" s="85">
        <f t="shared" si="19"/>
        <v>0</v>
      </c>
      <c r="Q91" s="85">
        <f t="shared" si="20"/>
        <v>0</v>
      </c>
      <c r="R91" s="52"/>
    </row>
    <row r="92" spans="2:18" ht="13" x14ac:dyDescent="0.3">
      <c r="B92" s="43">
        <v>2989696.7800000003</v>
      </c>
      <c r="C92" s="36">
        <v>4.16</v>
      </c>
      <c r="D92" s="51">
        <v>1</v>
      </c>
      <c r="E92" s="71">
        <v>0</v>
      </c>
      <c r="F92" s="51">
        <v>0</v>
      </c>
      <c r="G92" s="104"/>
      <c r="H92" s="44">
        <f t="shared" si="22"/>
        <v>2989696.7800000003</v>
      </c>
      <c r="I92" s="44">
        <f t="shared" si="22"/>
        <v>0</v>
      </c>
      <c r="J92" s="44">
        <f t="shared" si="22"/>
        <v>0</v>
      </c>
      <c r="K92" s="40"/>
      <c r="L92" s="85">
        <f t="shared" si="21"/>
        <v>0</v>
      </c>
      <c r="M92" s="85">
        <f t="shared" si="18"/>
        <v>0</v>
      </c>
      <c r="N92" s="85">
        <f t="shared" si="16"/>
        <v>1793818.0680000002</v>
      </c>
      <c r="O92" s="85">
        <f t="shared" si="17"/>
        <v>1195878.7120000001</v>
      </c>
      <c r="P92" s="85">
        <f t="shared" si="19"/>
        <v>0</v>
      </c>
      <c r="Q92" s="85">
        <f t="shared" si="20"/>
        <v>0</v>
      </c>
      <c r="R92" s="52"/>
    </row>
    <row r="93" spans="2:18" ht="13" x14ac:dyDescent="0.3">
      <c r="B93" s="43">
        <v>216312.01</v>
      </c>
      <c r="C93" s="36">
        <v>25</v>
      </c>
      <c r="D93" s="51">
        <v>0</v>
      </c>
      <c r="E93" s="71">
        <v>0</v>
      </c>
      <c r="F93" s="51">
        <v>1</v>
      </c>
      <c r="G93" s="104"/>
      <c r="H93" s="44">
        <f t="shared" si="22"/>
        <v>0</v>
      </c>
      <c r="I93" s="44">
        <f t="shared" si="22"/>
        <v>0</v>
      </c>
      <c r="J93" s="44">
        <f t="shared" si="22"/>
        <v>216312.01</v>
      </c>
      <c r="K93" s="40"/>
      <c r="L93" s="85">
        <f t="shared" si="21"/>
        <v>0</v>
      </c>
      <c r="M93" s="85">
        <f t="shared" si="18"/>
        <v>0</v>
      </c>
      <c r="N93" s="85">
        <f t="shared" si="16"/>
        <v>216312.01</v>
      </c>
      <c r="O93" s="85">
        <f t="shared" si="17"/>
        <v>0</v>
      </c>
      <c r="P93" s="85">
        <f t="shared" si="19"/>
        <v>0</v>
      </c>
      <c r="Q93" s="85">
        <f t="shared" si="20"/>
        <v>0</v>
      </c>
      <c r="R93" s="52"/>
    </row>
    <row r="94" spans="2:18" ht="13" x14ac:dyDescent="0.3">
      <c r="B94" s="43">
        <v>2681630.0499999998</v>
      </c>
      <c r="C94" s="36">
        <v>25</v>
      </c>
      <c r="D94" s="51">
        <v>1</v>
      </c>
      <c r="E94" s="71">
        <v>0</v>
      </c>
      <c r="F94" s="51">
        <v>0</v>
      </c>
      <c r="G94" s="104"/>
      <c r="H94" s="44">
        <f t="shared" si="22"/>
        <v>2681630.0499999998</v>
      </c>
      <c r="I94" s="44">
        <f t="shared" si="22"/>
        <v>0</v>
      </c>
      <c r="J94" s="44">
        <f t="shared" si="22"/>
        <v>0</v>
      </c>
      <c r="K94" s="40"/>
      <c r="L94" s="85">
        <f t="shared" si="21"/>
        <v>0</v>
      </c>
      <c r="M94" s="85">
        <f t="shared" si="18"/>
        <v>0</v>
      </c>
      <c r="N94" s="85">
        <f t="shared" si="16"/>
        <v>1608978.0299999998</v>
      </c>
      <c r="O94" s="85">
        <f t="shared" si="17"/>
        <v>1072652.02</v>
      </c>
      <c r="P94" s="85">
        <f t="shared" si="19"/>
        <v>0</v>
      </c>
      <c r="Q94" s="85">
        <f t="shared" si="20"/>
        <v>0</v>
      </c>
      <c r="R94" s="52"/>
    </row>
    <row r="95" spans="2:18" ht="13" x14ac:dyDescent="0.3">
      <c r="B95" s="43">
        <v>7393440.3200000003</v>
      </c>
      <c r="C95" s="36">
        <v>13.8</v>
      </c>
      <c r="D95" s="51">
        <v>0</v>
      </c>
      <c r="E95" s="71">
        <v>0</v>
      </c>
      <c r="F95" s="51">
        <v>1</v>
      </c>
      <c r="G95" s="104"/>
      <c r="H95" s="44">
        <f t="shared" si="22"/>
        <v>0</v>
      </c>
      <c r="I95" s="44">
        <f t="shared" si="22"/>
        <v>0</v>
      </c>
      <c r="J95" s="44">
        <f t="shared" si="22"/>
        <v>7393440.3200000003</v>
      </c>
      <c r="K95" s="40"/>
      <c r="L95" s="85">
        <f t="shared" si="21"/>
        <v>0</v>
      </c>
      <c r="M95" s="85">
        <f t="shared" si="18"/>
        <v>0</v>
      </c>
      <c r="N95" s="85">
        <f t="shared" si="16"/>
        <v>7393440.3200000003</v>
      </c>
      <c r="O95" s="85">
        <f t="shared" si="17"/>
        <v>0</v>
      </c>
      <c r="P95" s="85">
        <f t="shared" si="19"/>
        <v>0</v>
      </c>
      <c r="Q95" s="85">
        <f t="shared" si="20"/>
        <v>0</v>
      </c>
      <c r="R95" s="52"/>
    </row>
    <row r="96" spans="2:18" ht="13" x14ac:dyDescent="0.3">
      <c r="B96" s="43">
        <v>7010018.2499999991</v>
      </c>
      <c r="C96" s="36">
        <v>6.9</v>
      </c>
      <c r="D96" s="51">
        <v>1</v>
      </c>
      <c r="E96" s="71">
        <v>0</v>
      </c>
      <c r="F96" s="51">
        <v>0</v>
      </c>
      <c r="G96" s="104"/>
      <c r="H96" s="44">
        <f t="shared" si="22"/>
        <v>7010018.2499999991</v>
      </c>
      <c r="I96" s="44">
        <f t="shared" si="22"/>
        <v>0</v>
      </c>
      <c r="J96" s="44">
        <f t="shared" si="22"/>
        <v>0</v>
      </c>
      <c r="K96" s="40"/>
      <c r="L96" s="85">
        <f t="shared" si="21"/>
        <v>0</v>
      </c>
      <c r="M96" s="85">
        <f t="shared" si="18"/>
        <v>0</v>
      </c>
      <c r="N96" s="85">
        <f t="shared" si="16"/>
        <v>4206010.9499999993</v>
      </c>
      <c r="O96" s="85">
        <f t="shared" si="17"/>
        <v>2804007.3</v>
      </c>
      <c r="P96" s="85">
        <f t="shared" si="19"/>
        <v>0</v>
      </c>
      <c r="Q96" s="85">
        <f t="shared" si="20"/>
        <v>0</v>
      </c>
      <c r="R96" s="52"/>
    </row>
    <row r="97" spans="2:18" ht="13" x14ac:dyDescent="0.3">
      <c r="B97" s="43">
        <v>6386097.2899999991</v>
      </c>
      <c r="C97" s="36">
        <v>13.8</v>
      </c>
      <c r="D97" s="51">
        <v>0</v>
      </c>
      <c r="E97" s="71">
        <v>0</v>
      </c>
      <c r="F97" s="51">
        <v>1</v>
      </c>
      <c r="G97" s="104"/>
      <c r="H97" s="44">
        <f t="shared" si="22"/>
        <v>0</v>
      </c>
      <c r="I97" s="44">
        <f t="shared" si="22"/>
        <v>0</v>
      </c>
      <c r="J97" s="44">
        <f t="shared" si="22"/>
        <v>6386097.2899999991</v>
      </c>
      <c r="K97" s="40"/>
      <c r="L97" s="85">
        <f t="shared" si="21"/>
        <v>0</v>
      </c>
      <c r="M97" s="85">
        <f t="shared" si="18"/>
        <v>0</v>
      </c>
      <c r="N97" s="85">
        <f t="shared" si="16"/>
        <v>6386097.2899999991</v>
      </c>
      <c r="O97" s="85">
        <f t="shared" si="17"/>
        <v>0</v>
      </c>
      <c r="P97" s="85">
        <f t="shared" si="19"/>
        <v>0</v>
      </c>
      <c r="Q97" s="85">
        <f t="shared" si="20"/>
        <v>0</v>
      </c>
      <c r="R97" s="52"/>
    </row>
    <row r="98" spans="2:18" ht="13" x14ac:dyDescent="0.3">
      <c r="B98" s="43">
        <v>3672490.48</v>
      </c>
      <c r="C98" s="36">
        <v>4.16</v>
      </c>
      <c r="D98" s="51">
        <v>1</v>
      </c>
      <c r="E98" s="71">
        <v>0</v>
      </c>
      <c r="F98" s="51">
        <v>0</v>
      </c>
      <c r="G98" s="104"/>
      <c r="H98" s="44">
        <f t="shared" si="22"/>
        <v>3672490.48</v>
      </c>
      <c r="I98" s="44">
        <f t="shared" si="22"/>
        <v>0</v>
      </c>
      <c r="J98" s="44">
        <f t="shared" si="22"/>
        <v>0</v>
      </c>
      <c r="K98" s="40"/>
      <c r="L98" s="85">
        <f t="shared" si="21"/>
        <v>0</v>
      </c>
      <c r="M98" s="85">
        <f t="shared" si="18"/>
        <v>0</v>
      </c>
      <c r="N98" s="85">
        <f t="shared" si="16"/>
        <v>2203494.2879999997</v>
      </c>
      <c r="O98" s="85">
        <f t="shared" si="17"/>
        <v>1468996.192</v>
      </c>
      <c r="P98" s="85">
        <f t="shared" si="19"/>
        <v>0</v>
      </c>
      <c r="Q98" s="85">
        <f t="shared" si="20"/>
        <v>0</v>
      </c>
      <c r="R98" s="52"/>
    </row>
    <row r="99" spans="2:18" ht="13" x14ac:dyDescent="0.3">
      <c r="B99" s="43">
        <v>11592300.170000002</v>
      </c>
      <c r="C99" s="36">
        <v>25</v>
      </c>
      <c r="D99" s="51">
        <v>1</v>
      </c>
      <c r="E99" s="71">
        <v>0</v>
      </c>
      <c r="F99" s="51">
        <v>0</v>
      </c>
      <c r="G99" s="104"/>
      <c r="H99" s="44">
        <f t="shared" si="22"/>
        <v>11592300.170000002</v>
      </c>
      <c r="I99" s="44">
        <f t="shared" si="22"/>
        <v>0</v>
      </c>
      <c r="J99" s="44">
        <f t="shared" si="22"/>
        <v>0</v>
      </c>
      <c r="K99" s="40"/>
      <c r="L99" s="85">
        <f t="shared" si="21"/>
        <v>0</v>
      </c>
      <c r="M99" s="85">
        <f t="shared" si="18"/>
        <v>0</v>
      </c>
      <c r="N99" s="85">
        <f t="shared" si="16"/>
        <v>6955380.1020000009</v>
      </c>
      <c r="O99" s="85">
        <f t="shared" si="17"/>
        <v>4636920.0680000009</v>
      </c>
      <c r="P99" s="85">
        <f t="shared" si="19"/>
        <v>0</v>
      </c>
      <c r="Q99" s="85">
        <f t="shared" si="20"/>
        <v>0</v>
      </c>
      <c r="R99" s="52"/>
    </row>
    <row r="100" spans="2:18" ht="13" x14ac:dyDescent="0.3">
      <c r="B100" s="43">
        <v>4541003.5</v>
      </c>
      <c r="C100" s="36">
        <v>25</v>
      </c>
      <c r="D100" s="51">
        <v>1</v>
      </c>
      <c r="E100" s="71">
        <v>0</v>
      </c>
      <c r="F100" s="51">
        <v>0</v>
      </c>
      <c r="G100" s="104"/>
      <c r="H100" s="44">
        <f t="shared" si="22"/>
        <v>4541003.5</v>
      </c>
      <c r="I100" s="44">
        <f t="shared" si="22"/>
        <v>0</v>
      </c>
      <c r="J100" s="44">
        <f t="shared" si="22"/>
        <v>0</v>
      </c>
      <c r="K100" s="40"/>
      <c r="L100" s="85">
        <f t="shared" si="21"/>
        <v>0</v>
      </c>
      <c r="M100" s="85">
        <f t="shared" si="18"/>
        <v>0</v>
      </c>
      <c r="N100" s="85">
        <f t="shared" si="16"/>
        <v>2724602.1</v>
      </c>
      <c r="O100" s="85">
        <f t="shared" si="17"/>
        <v>1816401.4000000001</v>
      </c>
      <c r="P100" s="85">
        <f t="shared" si="19"/>
        <v>0</v>
      </c>
      <c r="Q100" s="85">
        <f t="shared" si="20"/>
        <v>0</v>
      </c>
      <c r="R100" s="52"/>
    </row>
    <row r="101" spans="2:18" ht="13" x14ac:dyDescent="0.3">
      <c r="B101" s="43">
        <v>5255583.3599999994</v>
      </c>
      <c r="C101" s="36">
        <v>138</v>
      </c>
      <c r="D101" s="51">
        <v>0</v>
      </c>
      <c r="E101" s="71">
        <v>0</v>
      </c>
      <c r="F101" s="51">
        <v>1</v>
      </c>
      <c r="G101" s="104"/>
      <c r="H101" s="44">
        <f t="shared" si="22"/>
        <v>0</v>
      </c>
      <c r="I101" s="44">
        <f t="shared" si="22"/>
        <v>0</v>
      </c>
      <c r="J101" s="44">
        <f t="shared" si="22"/>
        <v>5255583.3599999994</v>
      </c>
      <c r="K101" s="40"/>
      <c r="L101" s="85">
        <f t="shared" si="21"/>
        <v>0</v>
      </c>
      <c r="M101" s="85">
        <f t="shared" si="18"/>
        <v>5255583.3599999994</v>
      </c>
      <c r="N101" s="85">
        <f t="shared" si="16"/>
        <v>0</v>
      </c>
      <c r="O101" s="85">
        <f t="shared" si="17"/>
        <v>0</v>
      </c>
      <c r="P101" s="85">
        <f t="shared" si="19"/>
        <v>0</v>
      </c>
      <c r="Q101" s="85">
        <f t="shared" si="20"/>
        <v>0</v>
      </c>
      <c r="R101" s="52"/>
    </row>
    <row r="102" spans="2:18" ht="13" x14ac:dyDescent="0.3">
      <c r="B102" s="43">
        <v>2524819.59</v>
      </c>
      <c r="C102" s="36">
        <v>138</v>
      </c>
      <c r="D102" s="51">
        <v>0</v>
      </c>
      <c r="E102" s="71">
        <v>0</v>
      </c>
      <c r="F102" s="51">
        <v>1</v>
      </c>
      <c r="G102" s="104"/>
      <c r="H102" s="44">
        <f t="shared" si="22"/>
        <v>0</v>
      </c>
      <c r="I102" s="44">
        <f t="shared" si="22"/>
        <v>0</v>
      </c>
      <c r="J102" s="44">
        <f t="shared" si="22"/>
        <v>2524819.59</v>
      </c>
      <c r="K102" s="40"/>
      <c r="L102" s="85">
        <f t="shared" si="21"/>
        <v>0</v>
      </c>
      <c r="M102" s="85">
        <f t="shared" si="18"/>
        <v>2524819.59</v>
      </c>
      <c r="N102" s="85">
        <f t="shared" si="16"/>
        <v>0</v>
      </c>
      <c r="O102" s="85">
        <f t="shared" si="17"/>
        <v>0</v>
      </c>
      <c r="P102" s="85">
        <f t="shared" si="19"/>
        <v>0</v>
      </c>
      <c r="Q102" s="85">
        <f t="shared" si="20"/>
        <v>0</v>
      </c>
      <c r="R102" s="52"/>
    </row>
    <row r="103" spans="2:18" ht="13" x14ac:dyDescent="0.3">
      <c r="B103" s="43">
        <v>10311470.18</v>
      </c>
      <c r="C103" s="36">
        <v>25</v>
      </c>
      <c r="D103" s="51">
        <v>1</v>
      </c>
      <c r="E103" s="71">
        <v>0</v>
      </c>
      <c r="F103" s="51">
        <v>0</v>
      </c>
      <c r="G103" s="104"/>
      <c r="H103" s="44">
        <f t="shared" si="22"/>
        <v>10311470.18</v>
      </c>
      <c r="I103" s="44">
        <f t="shared" si="22"/>
        <v>0</v>
      </c>
      <c r="J103" s="44">
        <f t="shared" si="22"/>
        <v>0</v>
      </c>
      <c r="K103" s="40"/>
      <c r="L103" s="85">
        <f t="shared" si="21"/>
        <v>0</v>
      </c>
      <c r="M103" s="85">
        <f t="shared" si="18"/>
        <v>0</v>
      </c>
      <c r="N103" s="85">
        <f t="shared" si="16"/>
        <v>6186882.108</v>
      </c>
      <c r="O103" s="85">
        <f t="shared" si="17"/>
        <v>4124588.0720000002</v>
      </c>
      <c r="P103" s="85">
        <f t="shared" si="19"/>
        <v>0</v>
      </c>
      <c r="Q103" s="85">
        <f t="shared" si="20"/>
        <v>0</v>
      </c>
      <c r="R103" s="52"/>
    </row>
    <row r="104" spans="2:18" ht="13" x14ac:dyDescent="0.3">
      <c r="B104" s="43">
        <v>5003338.9500000011</v>
      </c>
      <c r="C104" s="36">
        <v>25</v>
      </c>
      <c r="D104" s="51">
        <v>1</v>
      </c>
      <c r="E104" s="71">
        <v>0</v>
      </c>
      <c r="F104" s="51">
        <v>0</v>
      </c>
      <c r="G104" s="104"/>
      <c r="H104" s="44">
        <f t="shared" si="22"/>
        <v>5003338.9500000011</v>
      </c>
      <c r="I104" s="44">
        <f t="shared" si="22"/>
        <v>0</v>
      </c>
      <c r="J104" s="44">
        <f t="shared" si="22"/>
        <v>0</v>
      </c>
      <c r="K104" s="40"/>
      <c r="L104" s="85">
        <f t="shared" si="21"/>
        <v>0</v>
      </c>
      <c r="M104" s="85">
        <f t="shared" si="18"/>
        <v>0</v>
      </c>
      <c r="N104" s="85">
        <f t="shared" si="16"/>
        <v>3002003.3700000006</v>
      </c>
      <c r="O104" s="85">
        <f t="shared" si="17"/>
        <v>2001335.5800000005</v>
      </c>
      <c r="P104" s="85">
        <f t="shared" si="19"/>
        <v>0</v>
      </c>
      <c r="Q104" s="85">
        <f t="shared" si="20"/>
        <v>0</v>
      </c>
      <c r="R104" s="52"/>
    </row>
    <row r="105" spans="2:18" ht="13" x14ac:dyDescent="0.3">
      <c r="B105" s="43">
        <v>712429.64999999991</v>
      </c>
      <c r="C105" s="36">
        <v>4.7</v>
      </c>
      <c r="D105" s="51">
        <v>1</v>
      </c>
      <c r="E105" s="71">
        <v>0</v>
      </c>
      <c r="F105" s="51">
        <v>0</v>
      </c>
      <c r="G105" s="104"/>
      <c r="H105" s="44">
        <f t="shared" si="22"/>
        <v>712429.64999999991</v>
      </c>
      <c r="I105" s="44">
        <f t="shared" si="22"/>
        <v>0</v>
      </c>
      <c r="J105" s="44">
        <f t="shared" si="22"/>
        <v>0</v>
      </c>
      <c r="K105" s="40"/>
      <c r="L105" s="85">
        <f t="shared" si="21"/>
        <v>0</v>
      </c>
      <c r="M105" s="85">
        <f t="shared" si="18"/>
        <v>0</v>
      </c>
      <c r="N105" s="85">
        <f t="shared" si="16"/>
        <v>427457.78999999992</v>
      </c>
      <c r="O105" s="85">
        <f t="shared" si="17"/>
        <v>284971.86</v>
      </c>
      <c r="P105" s="85">
        <f t="shared" si="19"/>
        <v>0</v>
      </c>
      <c r="Q105" s="85">
        <f t="shared" si="20"/>
        <v>0</v>
      </c>
      <c r="R105" s="52"/>
    </row>
    <row r="106" spans="2:18" ht="13" x14ac:dyDescent="0.3">
      <c r="B106" s="43">
        <v>11209545.620000001</v>
      </c>
      <c r="C106" s="36">
        <v>240</v>
      </c>
      <c r="D106" s="51">
        <v>5.6649199830052406E-3</v>
      </c>
      <c r="E106" s="71">
        <v>0.99433508001699478</v>
      </c>
      <c r="F106" s="51">
        <v>0</v>
      </c>
      <c r="G106" s="104"/>
      <c r="H106" s="44">
        <f t="shared" si="22"/>
        <v>63501.178983146878</v>
      </c>
      <c r="I106" s="44">
        <f t="shared" si="22"/>
        <v>11146044.441016855</v>
      </c>
      <c r="J106" s="44">
        <f t="shared" si="22"/>
        <v>0</v>
      </c>
      <c r="K106" s="40"/>
      <c r="L106" s="85">
        <f t="shared" si="21"/>
        <v>0</v>
      </c>
      <c r="M106" s="85">
        <f t="shared" si="18"/>
        <v>0</v>
      </c>
      <c r="N106" s="85">
        <f t="shared" si="16"/>
        <v>38100.707389888128</v>
      </c>
      <c r="O106" s="85">
        <f t="shared" si="17"/>
        <v>25400.471593258753</v>
      </c>
      <c r="P106" s="85">
        <f t="shared" si="19"/>
        <v>11146044.441016855</v>
      </c>
      <c r="Q106" s="85">
        <f t="shared" si="20"/>
        <v>0</v>
      </c>
      <c r="R106" s="52"/>
    </row>
    <row r="107" spans="2:18" ht="13" x14ac:dyDescent="0.3">
      <c r="B107" s="43">
        <v>6997390.0999999996</v>
      </c>
      <c r="C107" s="36">
        <v>25</v>
      </c>
      <c r="D107" s="51">
        <v>1</v>
      </c>
      <c r="E107" s="71">
        <v>0</v>
      </c>
      <c r="F107" s="51">
        <v>0</v>
      </c>
      <c r="G107" s="104"/>
      <c r="H107" s="44">
        <f t="shared" si="22"/>
        <v>6997390.0999999996</v>
      </c>
      <c r="I107" s="44">
        <f t="shared" si="22"/>
        <v>0</v>
      </c>
      <c r="J107" s="44">
        <f t="shared" si="22"/>
        <v>0</v>
      </c>
      <c r="K107" s="40"/>
      <c r="L107" s="85">
        <f t="shared" si="21"/>
        <v>0</v>
      </c>
      <c r="M107" s="85">
        <f t="shared" si="18"/>
        <v>0</v>
      </c>
      <c r="N107" s="85">
        <f t="shared" si="16"/>
        <v>4198434.0599999996</v>
      </c>
      <c r="O107" s="85">
        <f t="shared" si="17"/>
        <v>2798956.04</v>
      </c>
      <c r="P107" s="85">
        <f t="shared" si="19"/>
        <v>0</v>
      </c>
      <c r="Q107" s="85">
        <f t="shared" si="20"/>
        <v>0</v>
      </c>
      <c r="R107" s="52"/>
    </row>
    <row r="108" spans="2:18" ht="13" x14ac:dyDescent="0.3">
      <c r="B108" s="43">
        <v>9984201.9900000002</v>
      </c>
      <c r="C108" s="36">
        <v>25</v>
      </c>
      <c r="D108" s="51">
        <v>1</v>
      </c>
      <c r="E108" s="71">
        <v>0</v>
      </c>
      <c r="F108" s="51">
        <v>0</v>
      </c>
      <c r="G108" s="104"/>
      <c r="H108" s="44">
        <f t="shared" si="22"/>
        <v>9984201.9900000002</v>
      </c>
      <c r="I108" s="44">
        <f t="shared" si="22"/>
        <v>0</v>
      </c>
      <c r="J108" s="44">
        <f t="shared" si="22"/>
        <v>0</v>
      </c>
      <c r="K108" s="40"/>
      <c r="L108" s="85">
        <f t="shared" si="21"/>
        <v>0</v>
      </c>
      <c r="M108" s="85">
        <f t="shared" si="18"/>
        <v>0</v>
      </c>
      <c r="N108" s="85">
        <f t="shared" si="16"/>
        <v>5990521.1940000001</v>
      </c>
      <c r="O108" s="85">
        <f t="shared" si="17"/>
        <v>3993680.7960000001</v>
      </c>
      <c r="P108" s="85">
        <f t="shared" si="19"/>
        <v>0</v>
      </c>
      <c r="Q108" s="85">
        <f t="shared" si="20"/>
        <v>0</v>
      </c>
      <c r="R108" s="52"/>
    </row>
    <row r="109" spans="2:18" ht="13" x14ac:dyDescent="0.3">
      <c r="B109" s="43">
        <v>8576147.0099999998</v>
      </c>
      <c r="C109" s="36">
        <v>25</v>
      </c>
      <c r="D109" s="51">
        <v>1</v>
      </c>
      <c r="E109" s="71">
        <v>0</v>
      </c>
      <c r="F109" s="51">
        <v>0</v>
      </c>
      <c r="G109" s="104"/>
      <c r="H109" s="44">
        <f t="shared" si="22"/>
        <v>8576147.0099999998</v>
      </c>
      <c r="I109" s="44">
        <f t="shared" si="22"/>
        <v>0</v>
      </c>
      <c r="J109" s="44">
        <f t="shared" si="22"/>
        <v>0</v>
      </c>
      <c r="K109" s="40"/>
      <c r="L109" s="85">
        <f t="shared" si="21"/>
        <v>0</v>
      </c>
      <c r="M109" s="85">
        <f t="shared" si="18"/>
        <v>0</v>
      </c>
      <c r="N109" s="85">
        <f t="shared" si="16"/>
        <v>5145688.2059999993</v>
      </c>
      <c r="O109" s="85">
        <f t="shared" si="17"/>
        <v>3430458.804</v>
      </c>
      <c r="P109" s="85">
        <f t="shared" si="19"/>
        <v>0</v>
      </c>
      <c r="Q109" s="85">
        <f t="shared" si="20"/>
        <v>0</v>
      </c>
      <c r="R109" s="52"/>
    </row>
    <row r="110" spans="2:18" ht="13" x14ac:dyDescent="0.3">
      <c r="B110" s="43">
        <v>5420421.1800000006</v>
      </c>
      <c r="C110" s="36">
        <v>25</v>
      </c>
      <c r="D110" s="51">
        <v>0.9050772626931568</v>
      </c>
      <c r="E110" s="71">
        <v>9.4922737306843266E-2</v>
      </c>
      <c r="F110" s="51">
        <v>0</v>
      </c>
      <c r="G110" s="104"/>
      <c r="H110" s="44">
        <f t="shared" si="22"/>
        <v>4905899.9642384117</v>
      </c>
      <c r="I110" s="44">
        <f t="shared" si="22"/>
        <v>514521.21576158947</v>
      </c>
      <c r="J110" s="44">
        <f t="shared" si="22"/>
        <v>0</v>
      </c>
      <c r="K110" s="40"/>
      <c r="L110" s="85">
        <f t="shared" si="21"/>
        <v>0</v>
      </c>
      <c r="M110" s="85">
        <f t="shared" si="18"/>
        <v>0</v>
      </c>
      <c r="N110" s="85">
        <f t="shared" si="16"/>
        <v>2943539.9785430469</v>
      </c>
      <c r="O110" s="85">
        <f t="shared" si="17"/>
        <v>1962359.9856953649</v>
      </c>
      <c r="P110" s="85">
        <f t="shared" si="19"/>
        <v>514521.21576158947</v>
      </c>
      <c r="Q110" s="85">
        <f t="shared" si="20"/>
        <v>0</v>
      </c>
      <c r="R110" s="52"/>
    </row>
    <row r="111" spans="2:18" ht="13" x14ac:dyDescent="0.3">
      <c r="B111" s="43">
        <v>6414440.1600000001</v>
      </c>
      <c r="C111" s="36">
        <v>4.16</v>
      </c>
      <c r="D111" s="51">
        <v>0</v>
      </c>
      <c r="E111" s="71">
        <v>0</v>
      </c>
      <c r="F111" s="51">
        <v>1</v>
      </c>
      <c r="G111" s="104"/>
      <c r="H111" s="44">
        <f t="shared" si="22"/>
        <v>0</v>
      </c>
      <c r="I111" s="44">
        <f t="shared" si="22"/>
        <v>0</v>
      </c>
      <c r="J111" s="44">
        <f t="shared" si="22"/>
        <v>6414440.1600000001</v>
      </c>
      <c r="K111" s="40"/>
      <c r="L111" s="85">
        <f t="shared" si="21"/>
        <v>0</v>
      </c>
      <c r="M111" s="85">
        <f t="shared" si="18"/>
        <v>0</v>
      </c>
      <c r="N111" s="85">
        <f t="shared" si="16"/>
        <v>6414440.1600000001</v>
      </c>
      <c r="O111" s="85">
        <f t="shared" si="17"/>
        <v>0</v>
      </c>
      <c r="P111" s="85">
        <f t="shared" si="19"/>
        <v>0</v>
      </c>
      <c r="Q111" s="85">
        <f t="shared" si="20"/>
        <v>0</v>
      </c>
      <c r="R111" s="52"/>
    </row>
    <row r="112" spans="2:18" ht="13" x14ac:dyDescent="0.3">
      <c r="B112" s="43">
        <v>5146728.8100000005</v>
      </c>
      <c r="C112" s="36">
        <v>25</v>
      </c>
      <c r="D112" s="51">
        <v>1</v>
      </c>
      <c r="E112" s="71">
        <v>0</v>
      </c>
      <c r="F112" s="51">
        <v>0</v>
      </c>
      <c r="G112" s="104"/>
      <c r="H112" s="44">
        <f t="shared" si="22"/>
        <v>5146728.8100000005</v>
      </c>
      <c r="I112" s="44">
        <f t="shared" si="22"/>
        <v>0</v>
      </c>
      <c r="J112" s="44">
        <f t="shared" si="22"/>
        <v>0</v>
      </c>
      <c r="K112" s="40"/>
      <c r="L112" s="85">
        <f t="shared" si="21"/>
        <v>0</v>
      </c>
      <c r="M112" s="85">
        <f t="shared" si="18"/>
        <v>0</v>
      </c>
      <c r="N112" s="85">
        <f t="shared" si="16"/>
        <v>3088037.2860000003</v>
      </c>
      <c r="O112" s="85">
        <f t="shared" si="17"/>
        <v>2058691.5240000002</v>
      </c>
      <c r="P112" s="85">
        <f t="shared" si="19"/>
        <v>0</v>
      </c>
      <c r="Q112" s="85">
        <f t="shared" si="20"/>
        <v>0</v>
      </c>
      <c r="R112" s="52"/>
    </row>
    <row r="113" spans="2:18" ht="13" x14ac:dyDescent="0.3">
      <c r="B113" s="43">
        <v>7850730.8399999999</v>
      </c>
      <c r="C113" s="36">
        <v>4.16</v>
      </c>
      <c r="D113" s="51">
        <v>1</v>
      </c>
      <c r="E113" s="71">
        <v>0</v>
      </c>
      <c r="F113" s="51">
        <v>0</v>
      </c>
      <c r="G113" s="104"/>
      <c r="H113" s="44">
        <f t="shared" si="22"/>
        <v>7850730.8399999999</v>
      </c>
      <c r="I113" s="44">
        <f t="shared" si="22"/>
        <v>0</v>
      </c>
      <c r="J113" s="44">
        <f t="shared" si="22"/>
        <v>0</v>
      </c>
      <c r="K113" s="40"/>
      <c r="L113" s="85">
        <f t="shared" si="21"/>
        <v>0</v>
      </c>
      <c r="M113" s="85">
        <f t="shared" si="18"/>
        <v>0</v>
      </c>
      <c r="N113" s="85">
        <f t="shared" si="16"/>
        <v>4710438.5039999997</v>
      </c>
      <c r="O113" s="85">
        <f t="shared" si="17"/>
        <v>3140292.3360000001</v>
      </c>
      <c r="P113" s="85">
        <f t="shared" si="19"/>
        <v>0</v>
      </c>
      <c r="Q113" s="85">
        <f t="shared" si="20"/>
        <v>0</v>
      </c>
      <c r="R113" s="52"/>
    </row>
    <row r="114" spans="2:18" ht="13" x14ac:dyDescent="0.3">
      <c r="B114" s="43">
        <v>6874868.7599999998</v>
      </c>
      <c r="C114" s="36">
        <v>4.16</v>
      </c>
      <c r="D114" s="51">
        <v>1</v>
      </c>
      <c r="E114" s="71">
        <v>0</v>
      </c>
      <c r="F114" s="51">
        <v>0</v>
      </c>
      <c r="G114" s="104"/>
      <c r="H114" s="44">
        <f t="shared" si="22"/>
        <v>6874868.7599999998</v>
      </c>
      <c r="I114" s="44">
        <f t="shared" si="22"/>
        <v>0</v>
      </c>
      <c r="J114" s="44">
        <f t="shared" si="22"/>
        <v>0</v>
      </c>
      <c r="K114" s="40"/>
      <c r="L114" s="85">
        <f t="shared" si="21"/>
        <v>0</v>
      </c>
      <c r="M114" s="85">
        <f t="shared" si="18"/>
        <v>0</v>
      </c>
      <c r="N114" s="85">
        <f t="shared" si="16"/>
        <v>4124921.2559999996</v>
      </c>
      <c r="O114" s="85">
        <f t="shared" si="17"/>
        <v>2749947.5040000002</v>
      </c>
      <c r="P114" s="85">
        <f t="shared" si="19"/>
        <v>0</v>
      </c>
      <c r="Q114" s="85">
        <f t="shared" si="20"/>
        <v>0</v>
      </c>
      <c r="R114" s="52"/>
    </row>
    <row r="115" spans="2:18" ht="13" x14ac:dyDescent="0.3">
      <c r="B115" s="43">
        <v>3923805.7299999995</v>
      </c>
      <c r="C115" s="36">
        <v>69</v>
      </c>
      <c r="D115" s="51">
        <v>0</v>
      </c>
      <c r="E115" s="71">
        <v>0</v>
      </c>
      <c r="F115" s="51">
        <v>1</v>
      </c>
      <c r="G115" s="104"/>
      <c r="H115" s="44">
        <f t="shared" si="22"/>
        <v>0</v>
      </c>
      <c r="I115" s="44">
        <f t="shared" si="22"/>
        <v>0</v>
      </c>
      <c r="J115" s="44">
        <f t="shared" si="22"/>
        <v>3923805.7299999995</v>
      </c>
      <c r="K115" s="40"/>
      <c r="L115" s="85">
        <f t="shared" si="21"/>
        <v>0</v>
      </c>
      <c r="M115" s="85">
        <f t="shared" si="18"/>
        <v>3923805.7299999995</v>
      </c>
      <c r="N115" s="85">
        <f t="shared" si="16"/>
        <v>0</v>
      </c>
      <c r="O115" s="85">
        <f t="shared" si="17"/>
        <v>0</v>
      </c>
      <c r="P115" s="85">
        <f t="shared" si="19"/>
        <v>0</v>
      </c>
      <c r="Q115" s="85">
        <f t="shared" si="20"/>
        <v>0</v>
      </c>
      <c r="R115" s="52"/>
    </row>
    <row r="116" spans="2:18" ht="13" x14ac:dyDescent="0.3">
      <c r="B116" s="43">
        <v>413158.93000000005</v>
      </c>
      <c r="C116" s="36">
        <v>25</v>
      </c>
      <c r="D116" s="51">
        <v>1</v>
      </c>
      <c r="E116" s="71">
        <v>0</v>
      </c>
      <c r="F116" s="51">
        <v>0</v>
      </c>
      <c r="G116" s="104"/>
      <c r="H116" s="44">
        <f t="shared" si="22"/>
        <v>413158.93000000005</v>
      </c>
      <c r="I116" s="44">
        <f t="shared" si="22"/>
        <v>0</v>
      </c>
      <c r="J116" s="44">
        <f t="shared" si="22"/>
        <v>0</v>
      </c>
      <c r="K116" s="40"/>
      <c r="L116" s="85">
        <f t="shared" si="21"/>
        <v>0</v>
      </c>
      <c r="M116" s="85">
        <f t="shared" si="18"/>
        <v>0</v>
      </c>
      <c r="N116" s="85">
        <f t="shared" si="16"/>
        <v>247895.35800000001</v>
      </c>
      <c r="O116" s="85">
        <f t="shared" si="17"/>
        <v>165263.57200000004</v>
      </c>
      <c r="P116" s="85">
        <f t="shared" si="19"/>
        <v>0</v>
      </c>
      <c r="Q116" s="85">
        <f t="shared" si="20"/>
        <v>0</v>
      </c>
      <c r="R116" s="52"/>
    </row>
    <row r="117" spans="2:18" ht="13" x14ac:dyDescent="0.3">
      <c r="B117" s="43">
        <v>1360627.29</v>
      </c>
      <c r="C117" s="36">
        <v>25</v>
      </c>
      <c r="D117" s="51">
        <v>1</v>
      </c>
      <c r="E117" s="71">
        <v>0</v>
      </c>
      <c r="F117" s="51">
        <v>0</v>
      </c>
      <c r="G117" s="104"/>
      <c r="H117" s="44">
        <f t="shared" si="22"/>
        <v>1360627.29</v>
      </c>
      <c r="I117" s="44">
        <f t="shared" si="22"/>
        <v>0</v>
      </c>
      <c r="J117" s="44">
        <f t="shared" si="22"/>
        <v>0</v>
      </c>
      <c r="K117" s="40"/>
      <c r="L117" s="85">
        <f t="shared" si="21"/>
        <v>0</v>
      </c>
      <c r="M117" s="85">
        <f t="shared" si="18"/>
        <v>0</v>
      </c>
      <c r="N117" s="85">
        <f t="shared" si="16"/>
        <v>816376.37399999995</v>
      </c>
      <c r="O117" s="85">
        <f t="shared" si="17"/>
        <v>544250.91600000008</v>
      </c>
      <c r="P117" s="85">
        <f t="shared" si="19"/>
        <v>0</v>
      </c>
      <c r="Q117" s="85">
        <f t="shared" si="20"/>
        <v>0</v>
      </c>
      <c r="R117" s="52"/>
    </row>
    <row r="118" spans="2:18" ht="13" x14ac:dyDescent="0.3">
      <c r="B118" s="43">
        <v>1286677.93</v>
      </c>
      <c r="C118" s="36">
        <v>4.16</v>
      </c>
      <c r="D118" s="51">
        <v>1</v>
      </c>
      <c r="E118" s="71">
        <v>0</v>
      </c>
      <c r="F118" s="51">
        <v>0</v>
      </c>
      <c r="G118" s="104"/>
      <c r="H118" s="44">
        <f t="shared" si="22"/>
        <v>1286677.93</v>
      </c>
      <c r="I118" s="44">
        <f t="shared" si="22"/>
        <v>0</v>
      </c>
      <c r="J118" s="44">
        <f t="shared" si="22"/>
        <v>0</v>
      </c>
      <c r="K118" s="40"/>
      <c r="L118" s="85">
        <f t="shared" si="21"/>
        <v>0</v>
      </c>
      <c r="M118" s="85">
        <f t="shared" si="18"/>
        <v>0</v>
      </c>
      <c r="N118" s="85">
        <f t="shared" si="16"/>
        <v>772006.75799999991</v>
      </c>
      <c r="O118" s="85">
        <f t="shared" si="17"/>
        <v>514671.17200000002</v>
      </c>
      <c r="P118" s="85">
        <f t="shared" si="19"/>
        <v>0</v>
      </c>
      <c r="Q118" s="85">
        <f t="shared" si="20"/>
        <v>0</v>
      </c>
      <c r="R118" s="52"/>
    </row>
    <row r="119" spans="2:18" ht="13" x14ac:dyDescent="0.3">
      <c r="B119" s="43">
        <v>5388133.6100000003</v>
      </c>
      <c r="C119" s="36">
        <v>13.8</v>
      </c>
      <c r="D119" s="51">
        <v>1</v>
      </c>
      <c r="E119" s="71">
        <v>0</v>
      </c>
      <c r="F119" s="51">
        <v>0</v>
      </c>
      <c r="G119" s="104"/>
      <c r="H119" s="44">
        <f t="shared" si="22"/>
        <v>5388133.6100000003</v>
      </c>
      <c r="I119" s="44">
        <f t="shared" si="22"/>
        <v>0</v>
      </c>
      <c r="J119" s="44">
        <f t="shared" si="22"/>
        <v>0</v>
      </c>
      <c r="K119" s="40"/>
      <c r="L119" s="85">
        <f t="shared" si="21"/>
        <v>0</v>
      </c>
      <c r="M119" s="85">
        <f t="shared" si="18"/>
        <v>0</v>
      </c>
      <c r="N119" s="85">
        <f t="shared" si="16"/>
        <v>3232880.1660000002</v>
      </c>
      <c r="O119" s="85">
        <f t="shared" si="17"/>
        <v>2155253.4440000001</v>
      </c>
      <c r="P119" s="85">
        <f t="shared" si="19"/>
        <v>0</v>
      </c>
      <c r="Q119" s="85">
        <f t="shared" si="20"/>
        <v>0</v>
      </c>
      <c r="R119" s="52"/>
    </row>
    <row r="120" spans="2:18" ht="13" x14ac:dyDescent="0.3">
      <c r="B120" s="43">
        <v>6242170.6999999993</v>
      </c>
      <c r="C120" s="36">
        <v>25</v>
      </c>
      <c r="D120" s="51">
        <v>1</v>
      </c>
      <c r="E120" s="71">
        <v>0</v>
      </c>
      <c r="F120" s="51">
        <v>0</v>
      </c>
      <c r="G120" s="104"/>
      <c r="H120" s="44">
        <f t="shared" si="22"/>
        <v>6242170.6999999993</v>
      </c>
      <c r="I120" s="44">
        <f t="shared" si="22"/>
        <v>0</v>
      </c>
      <c r="J120" s="44">
        <f t="shared" si="22"/>
        <v>0</v>
      </c>
      <c r="K120" s="40"/>
      <c r="L120" s="85">
        <f t="shared" si="21"/>
        <v>0</v>
      </c>
      <c r="M120" s="85">
        <f t="shared" si="18"/>
        <v>0</v>
      </c>
      <c r="N120" s="85">
        <f t="shared" si="16"/>
        <v>3745302.4199999995</v>
      </c>
      <c r="O120" s="85">
        <f t="shared" si="17"/>
        <v>2496868.2799999998</v>
      </c>
      <c r="P120" s="85">
        <f t="shared" si="19"/>
        <v>0</v>
      </c>
      <c r="Q120" s="85">
        <f t="shared" si="20"/>
        <v>0</v>
      </c>
      <c r="R120" s="52"/>
    </row>
    <row r="121" spans="2:18" ht="13" x14ac:dyDescent="0.3">
      <c r="B121" s="43">
        <v>7619513.0499999998</v>
      </c>
      <c r="C121" s="36">
        <v>25</v>
      </c>
      <c r="D121" s="51">
        <v>1</v>
      </c>
      <c r="E121" s="71">
        <v>0</v>
      </c>
      <c r="F121" s="51">
        <v>0</v>
      </c>
      <c r="G121" s="104"/>
      <c r="H121" s="44">
        <f t="shared" si="22"/>
        <v>7619513.0499999998</v>
      </c>
      <c r="I121" s="44">
        <f t="shared" si="22"/>
        <v>0</v>
      </c>
      <c r="J121" s="44">
        <f t="shared" si="22"/>
        <v>0</v>
      </c>
      <c r="K121" s="40"/>
      <c r="L121" s="85">
        <f t="shared" si="21"/>
        <v>0</v>
      </c>
      <c r="M121" s="85">
        <f t="shared" si="18"/>
        <v>0</v>
      </c>
      <c r="N121" s="85">
        <f t="shared" si="16"/>
        <v>4571707.83</v>
      </c>
      <c r="O121" s="85">
        <f t="shared" si="17"/>
        <v>3047805.22</v>
      </c>
      <c r="P121" s="85">
        <f t="shared" si="19"/>
        <v>0</v>
      </c>
      <c r="Q121" s="85">
        <f t="shared" si="20"/>
        <v>0</v>
      </c>
      <c r="R121" s="52"/>
    </row>
    <row r="122" spans="2:18" ht="13" x14ac:dyDescent="0.3">
      <c r="B122" s="43">
        <v>39244686.450000003</v>
      </c>
      <c r="C122" s="36">
        <v>138</v>
      </c>
      <c r="D122" s="51">
        <v>0</v>
      </c>
      <c r="E122" s="71">
        <v>0</v>
      </c>
      <c r="F122" s="51">
        <v>1</v>
      </c>
      <c r="G122" s="104"/>
      <c r="H122" s="44">
        <f t="shared" si="22"/>
        <v>0</v>
      </c>
      <c r="I122" s="44">
        <f t="shared" si="22"/>
        <v>0</v>
      </c>
      <c r="J122" s="44">
        <f t="shared" si="22"/>
        <v>39244686.450000003</v>
      </c>
      <c r="K122" s="40"/>
      <c r="L122" s="85">
        <f t="shared" si="21"/>
        <v>0</v>
      </c>
      <c r="M122" s="85">
        <f t="shared" si="18"/>
        <v>39244686.450000003</v>
      </c>
      <c r="N122" s="85">
        <f t="shared" si="16"/>
        <v>0</v>
      </c>
      <c r="O122" s="85">
        <f t="shared" si="17"/>
        <v>0</v>
      </c>
      <c r="P122" s="85">
        <f t="shared" si="19"/>
        <v>0</v>
      </c>
      <c r="Q122" s="85">
        <f t="shared" si="20"/>
        <v>0</v>
      </c>
      <c r="R122" s="52"/>
    </row>
    <row r="123" spans="2:18" ht="13" x14ac:dyDescent="0.3">
      <c r="B123" s="43">
        <v>301445.89999999991</v>
      </c>
      <c r="C123" s="36">
        <v>4.16</v>
      </c>
      <c r="D123" s="51">
        <v>1</v>
      </c>
      <c r="E123" s="71">
        <v>0</v>
      </c>
      <c r="F123" s="51">
        <v>0</v>
      </c>
      <c r="G123" s="104"/>
      <c r="H123" s="44">
        <f t="shared" si="22"/>
        <v>301445.89999999991</v>
      </c>
      <c r="I123" s="44">
        <f t="shared" si="22"/>
        <v>0</v>
      </c>
      <c r="J123" s="44">
        <f t="shared" si="22"/>
        <v>0</v>
      </c>
      <c r="K123" s="40"/>
      <c r="L123" s="85">
        <f t="shared" si="21"/>
        <v>0</v>
      </c>
      <c r="M123" s="85">
        <f t="shared" si="18"/>
        <v>0</v>
      </c>
      <c r="N123" s="85">
        <f t="shared" si="16"/>
        <v>180867.53999999995</v>
      </c>
      <c r="O123" s="85">
        <f t="shared" si="17"/>
        <v>120578.35999999997</v>
      </c>
      <c r="P123" s="85">
        <f t="shared" si="19"/>
        <v>0</v>
      </c>
      <c r="Q123" s="85">
        <f t="shared" si="20"/>
        <v>0</v>
      </c>
      <c r="R123" s="52"/>
    </row>
    <row r="124" spans="2:18" ht="13" x14ac:dyDescent="0.3">
      <c r="B124" s="43">
        <v>1120612.29</v>
      </c>
      <c r="C124" s="36">
        <v>4.16</v>
      </c>
      <c r="D124" s="51">
        <v>1</v>
      </c>
      <c r="E124" s="71">
        <v>0</v>
      </c>
      <c r="F124" s="51">
        <v>0</v>
      </c>
      <c r="G124" s="104"/>
      <c r="H124" s="44">
        <f t="shared" si="22"/>
        <v>1120612.29</v>
      </c>
      <c r="I124" s="44">
        <f t="shared" si="22"/>
        <v>0</v>
      </c>
      <c r="J124" s="44">
        <f t="shared" si="22"/>
        <v>0</v>
      </c>
      <c r="K124" s="40"/>
      <c r="L124" s="85">
        <f t="shared" si="21"/>
        <v>0</v>
      </c>
      <c r="M124" s="85">
        <f t="shared" si="18"/>
        <v>0</v>
      </c>
      <c r="N124" s="85">
        <f t="shared" si="16"/>
        <v>672367.37399999995</v>
      </c>
      <c r="O124" s="85">
        <f t="shared" si="17"/>
        <v>448244.91600000003</v>
      </c>
      <c r="P124" s="85">
        <f t="shared" si="19"/>
        <v>0</v>
      </c>
      <c r="Q124" s="85">
        <f t="shared" si="20"/>
        <v>0</v>
      </c>
      <c r="R124" s="52"/>
    </row>
    <row r="125" spans="2:18" ht="13" x14ac:dyDescent="0.3">
      <c r="B125" s="43">
        <v>58148015.049999997</v>
      </c>
      <c r="C125" s="36">
        <v>138</v>
      </c>
      <c r="D125" s="51">
        <v>0</v>
      </c>
      <c r="E125" s="71">
        <v>0</v>
      </c>
      <c r="F125" s="51">
        <v>1</v>
      </c>
      <c r="G125" s="104"/>
      <c r="H125" s="44">
        <f t="shared" si="22"/>
        <v>0</v>
      </c>
      <c r="I125" s="44">
        <f t="shared" si="22"/>
        <v>0</v>
      </c>
      <c r="J125" s="44">
        <f t="shared" si="22"/>
        <v>58148015.049999997</v>
      </c>
      <c r="K125" s="40"/>
      <c r="L125" s="85">
        <f t="shared" si="21"/>
        <v>0</v>
      </c>
      <c r="M125" s="85">
        <f t="shared" si="18"/>
        <v>58148015.049999997</v>
      </c>
      <c r="N125" s="85">
        <f t="shared" si="16"/>
        <v>0</v>
      </c>
      <c r="O125" s="85">
        <f t="shared" si="17"/>
        <v>0</v>
      </c>
      <c r="P125" s="85">
        <f t="shared" si="19"/>
        <v>0</v>
      </c>
      <c r="Q125" s="85">
        <f t="shared" si="20"/>
        <v>0</v>
      </c>
      <c r="R125" s="52"/>
    </row>
    <row r="126" spans="2:18" ht="13" x14ac:dyDescent="0.3">
      <c r="B126" s="43">
        <v>2997496.51</v>
      </c>
      <c r="C126" s="36">
        <v>25</v>
      </c>
      <c r="D126" s="51">
        <v>0.14425427872860638</v>
      </c>
      <c r="E126" s="71">
        <v>0.8557457212713937</v>
      </c>
      <c r="F126" s="51">
        <v>0</v>
      </c>
      <c r="G126" s="104"/>
      <c r="H126" s="44">
        <f t="shared" si="22"/>
        <v>432401.69704156485</v>
      </c>
      <c r="I126" s="44">
        <f t="shared" si="22"/>
        <v>2565094.8129584352</v>
      </c>
      <c r="J126" s="44">
        <f t="shared" si="22"/>
        <v>0</v>
      </c>
      <c r="K126" s="40"/>
      <c r="L126" s="85">
        <f t="shared" si="21"/>
        <v>0</v>
      </c>
      <c r="M126" s="85">
        <f t="shared" si="18"/>
        <v>0</v>
      </c>
      <c r="N126" s="85">
        <f t="shared" si="16"/>
        <v>259441.01822493889</v>
      </c>
      <c r="O126" s="85">
        <f t="shared" si="17"/>
        <v>172960.67881662596</v>
      </c>
      <c r="P126" s="85">
        <f t="shared" si="19"/>
        <v>2565094.8129584352</v>
      </c>
      <c r="Q126" s="85">
        <f t="shared" si="20"/>
        <v>0</v>
      </c>
      <c r="R126" s="52"/>
    </row>
    <row r="127" spans="2:18" ht="13" x14ac:dyDescent="0.3">
      <c r="B127" s="43">
        <v>1805181.69</v>
      </c>
      <c r="C127" s="36">
        <v>138</v>
      </c>
      <c r="D127" s="51">
        <v>0</v>
      </c>
      <c r="E127" s="71">
        <v>0</v>
      </c>
      <c r="F127" s="51">
        <v>1</v>
      </c>
      <c r="G127" s="104"/>
      <c r="H127" s="44">
        <f t="shared" si="22"/>
        <v>0</v>
      </c>
      <c r="I127" s="44">
        <f t="shared" si="22"/>
        <v>0</v>
      </c>
      <c r="J127" s="44">
        <f t="shared" si="22"/>
        <v>1805181.69</v>
      </c>
      <c r="K127" s="40"/>
      <c r="L127" s="85">
        <f t="shared" si="21"/>
        <v>0</v>
      </c>
      <c r="M127" s="85">
        <f t="shared" si="18"/>
        <v>1805181.69</v>
      </c>
      <c r="N127" s="85">
        <f t="shared" si="16"/>
        <v>0</v>
      </c>
      <c r="O127" s="85">
        <f t="shared" si="17"/>
        <v>0</v>
      </c>
      <c r="P127" s="85">
        <f t="shared" si="19"/>
        <v>0</v>
      </c>
      <c r="Q127" s="85">
        <f t="shared" si="20"/>
        <v>0</v>
      </c>
      <c r="R127" s="52"/>
    </row>
    <row r="128" spans="2:18" ht="13" x14ac:dyDescent="0.3">
      <c r="B128" s="43">
        <v>4224501.8499999996</v>
      </c>
      <c r="C128" s="36">
        <v>25</v>
      </c>
      <c r="D128" s="51">
        <v>0</v>
      </c>
      <c r="E128" s="71">
        <v>0</v>
      </c>
      <c r="F128" s="51">
        <v>1</v>
      </c>
      <c r="G128" s="104"/>
      <c r="H128" s="44">
        <f t="shared" si="22"/>
        <v>0</v>
      </c>
      <c r="I128" s="44">
        <f t="shared" si="22"/>
        <v>0</v>
      </c>
      <c r="J128" s="44">
        <f t="shared" si="22"/>
        <v>4224501.8499999996</v>
      </c>
      <c r="K128" s="40"/>
      <c r="L128" s="85">
        <f t="shared" si="21"/>
        <v>0</v>
      </c>
      <c r="M128" s="85">
        <f t="shared" si="18"/>
        <v>0</v>
      </c>
      <c r="N128" s="85">
        <f t="shared" si="16"/>
        <v>4224501.8499999996</v>
      </c>
      <c r="O128" s="85">
        <f t="shared" si="17"/>
        <v>0</v>
      </c>
      <c r="P128" s="85">
        <f t="shared" si="19"/>
        <v>0</v>
      </c>
      <c r="Q128" s="85">
        <f t="shared" si="20"/>
        <v>0</v>
      </c>
      <c r="R128" s="52"/>
    </row>
    <row r="129" spans="2:18" ht="13" x14ac:dyDescent="0.3">
      <c r="B129" s="43">
        <v>26462250.859999999</v>
      </c>
      <c r="C129" s="36">
        <v>240</v>
      </c>
      <c r="D129" s="51">
        <v>0</v>
      </c>
      <c r="E129" s="71">
        <v>0</v>
      </c>
      <c r="F129" s="51">
        <v>1</v>
      </c>
      <c r="G129" s="104"/>
      <c r="H129" s="44">
        <f t="shared" si="22"/>
        <v>0</v>
      </c>
      <c r="I129" s="44">
        <f t="shared" si="22"/>
        <v>0</v>
      </c>
      <c r="J129" s="44">
        <f t="shared" si="22"/>
        <v>26462250.859999999</v>
      </c>
      <c r="K129" s="40"/>
      <c r="L129" s="85">
        <f t="shared" si="21"/>
        <v>26462250.859999999</v>
      </c>
      <c r="M129" s="85">
        <f t="shared" si="18"/>
        <v>0</v>
      </c>
      <c r="N129" s="85">
        <f t="shared" si="16"/>
        <v>0</v>
      </c>
      <c r="O129" s="85">
        <f t="shared" si="17"/>
        <v>0</v>
      </c>
      <c r="P129" s="85">
        <f t="shared" si="19"/>
        <v>0</v>
      </c>
      <c r="Q129" s="85">
        <f t="shared" si="20"/>
        <v>0</v>
      </c>
      <c r="R129" s="52"/>
    </row>
    <row r="130" spans="2:18" ht="13" x14ac:dyDescent="0.3">
      <c r="B130" s="43">
        <v>1720802.2300000002</v>
      </c>
      <c r="C130" s="36">
        <v>25</v>
      </c>
      <c r="D130" s="51">
        <v>1</v>
      </c>
      <c r="E130" s="71">
        <v>0</v>
      </c>
      <c r="F130" s="51">
        <v>0</v>
      </c>
      <c r="G130" s="104"/>
      <c r="H130" s="44">
        <f t="shared" si="22"/>
        <v>1720802.2300000002</v>
      </c>
      <c r="I130" s="44">
        <f t="shared" si="22"/>
        <v>0</v>
      </c>
      <c r="J130" s="44">
        <f t="shared" si="22"/>
        <v>0</v>
      </c>
      <c r="K130" s="40"/>
      <c r="L130" s="85">
        <f t="shared" si="21"/>
        <v>0</v>
      </c>
      <c r="M130" s="85">
        <f t="shared" si="18"/>
        <v>0</v>
      </c>
      <c r="N130" s="85">
        <f t="shared" si="16"/>
        <v>1032481.3380000001</v>
      </c>
      <c r="O130" s="85">
        <f t="shared" si="17"/>
        <v>688320.89200000011</v>
      </c>
      <c r="P130" s="85">
        <f t="shared" si="19"/>
        <v>0</v>
      </c>
      <c r="Q130" s="85">
        <f t="shared" si="20"/>
        <v>0</v>
      </c>
      <c r="R130" s="52"/>
    </row>
    <row r="131" spans="2:18" ht="13" x14ac:dyDescent="0.3">
      <c r="B131" s="43">
        <v>5487130.4400000004</v>
      </c>
      <c r="C131" s="36">
        <v>138</v>
      </c>
      <c r="D131" s="51">
        <v>0</v>
      </c>
      <c r="E131" s="71">
        <v>0</v>
      </c>
      <c r="F131" s="51">
        <v>1</v>
      </c>
      <c r="G131" s="104"/>
      <c r="H131" s="44">
        <f t="shared" si="22"/>
        <v>0</v>
      </c>
      <c r="I131" s="44">
        <f t="shared" si="22"/>
        <v>0</v>
      </c>
      <c r="J131" s="44">
        <f t="shared" si="22"/>
        <v>5487130.4400000004</v>
      </c>
      <c r="K131" s="40"/>
      <c r="L131" s="85">
        <f t="shared" si="21"/>
        <v>0</v>
      </c>
      <c r="M131" s="85">
        <f t="shared" si="18"/>
        <v>5487130.4400000004</v>
      </c>
      <c r="N131" s="85">
        <f t="shared" si="16"/>
        <v>0</v>
      </c>
      <c r="O131" s="85">
        <f t="shared" si="17"/>
        <v>0</v>
      </c>
      <c r="P131" s="85">
        <f t="shared" si="19"/>
        <v>0</v>
      </c>
      <c r="Q131" s="85">
        <f t="shared" si="20"/>
        <v>0</v>
      </c>
      <c r="R131" s="52"/>
    </row>
    <row r="132" spans="2:18" ht="13" x14ac:dyDescent="0.3">
      <c r="B132" s="43">
        <v>5017040.4799999995</v>
      </c>
      <c r="C132" s="36">
        <v>25</v>
      </c>
      <c r="D132" s="51">
        <v>0.95331695331695332</v>
      </c>
      <c r="E132" s="71">
        <v>4.6683046683046681E-2</v>
      </c>
      <c r="F132" s="51">
        <v>0</v>
      </c>
      <c r="G132" s="104"/>
      <c r="H132" s="44">
        <f t="shared" si="22"/>
        <v>4782829.7450614246</v>
      </c>
      <c r="I132" s="44">
        <f t="shared" si="22"/>
        <v>234210.7349385749</v>
      </c>
      <c r="J132" s="44">
        <f t="shared" si="22"/>
        <v>0</v>
      </c>
      <c r="K132" s="40"/>
      <c r="L132" s="85">
        <f t="shared" si="21"/>
        <v>0</v>
      </c>
      <c r="M132" s="85">
        <f t="shared" si="18"/>
        <v>0</v>
      </c>
      <c r="N132" s="85">
        <f t="shared" si="16"/>
        <v>2869697.8470368548</v>
      </c>
      <c r="O132" s="85">
        <f t="shared" si="17"/>
        <v>1913131.89802457</v>
      </c>
      <c r="P132" s="85">
        <f t="shared" si="19"/>
        <v>234210.7349385749</v>
      </c>
      <c r="Q132" s="85">
        <f t="shared" si="20"/>
        <v>0</v>
      </c>
      <c r="R132" s="52"/>
    </row>
    <row r="133" spans="2:18" ht="13" x14ac:dyDescent="0.3">
      <c r="B133" s="43">
        <v>6336678.04</v>
      </c>
      <c r="C133" s="36">
        <v>25</v>
      </c>
      <c r="D133" s="51">
        <v>1</v>
      </c>
      <c r="E133" s="71">
        <v>0</v>
      </c>
      <c r="F133" s="51">
        <v>0</v>
      </c>
      <c r="G133" s="104"/>
      <c r="H133" s="44">
        <f t="shared" si="22"/>
        <v>6336678.04</v>
      </c>
      <c r="I133" s="44">
        <f t="shared" si="22"/>
        <v>0</v>
      </c>
      <c r="J133" s="44">
        <f t="shared" si="22"/>
        <v>0</v>
      </c>
      <c r="K133" s="40"/>
      <c r="L133" s="85">
        <f t="shared" si="21"/>
        <v>0</v>
      </c>
      <c r="M133" s="85">
        <f t="shared" si="18"/>
        <v>0</v>
      </c>
      <c r="N133" s="85">
        <f t="shared" si="16"/>
        <v>3802006.824</v>
      </c>
      <c r="O133" s="85">
        <f t="shared" si="17"/>
        <v>2534671.216</v>
      </c>
      <c r="P133" s="85">
        <f t="shared" si="19"/>
        <v>0</v>
      </c>
      <c r="Q133" s="85">
        <f t="shared" si="20"/>
        <v>0</v>
      </c>
      <c r="R133" s="52"/>
    </row>
    <row r="134" spans="2:18" ht="13" x14ac:dyDescent="0.3">
      <c r="B134" s="43">
        <v>3155132.4000000004</v>
      </c>
      <c r="C134" s="36">
        <v>25</v>
      </c>
      <c r="D134" s="51">
        <v>0.45489006823351025</v>
      </c>
      <c r="E134" s="71">
        <v>0.54510993176648981</v>
      </c>
      <c r="F134" s="51">
        <v>0</v>
      </c>
      <c r="G134" s="104"/>
      <c r="H134" s="44">
        <f t="shared" si="22"/>
        <v>1435238.3927217592</v>
      </c>
      <c r="I134" s="44">
        <f t="shared" si="22"/>
        <v>1719894.0072782414</v>
      </c>
      <c r="J134" s="44">
        <f t="shared" si="22"/>
        <v>0</v>
      </c>
      <c r="K134" s="40"/>
      <c r="L134" s="85">
        <f t="shared" si="21"/>
        <v>0</v>
      </c>
      <c r="M134" s="85">
        <f t="shared" si="18"/>
        <v>0</v>
      </c>
      <c r="N134" s="85">
        <f t="shared" si="16"/>
        <v>861143.03563305549</v>
      </c>
      <c r="O134" s="85">
        <f t="shared" si="17"/>
        <v>574095.35708870366</v>
      </c>
      <c r="P134" s="85">
        <f t="shared" si="19"/>
        <v>1719894.0072782414</v>
      </c>
      <c r="Q134" s="85">
        <f t="shared" si="20"/>
        <v>0</v>
      </c>
      <c r="R134" s="52"/>
    </row>
    <row r="135" spans="2:18" ht="13" x14ac:dyDescent="0.3">
      <c r="B135" s="43">
        <v>8710773.3600000013</v>
      </c>
      <c r="C135" s="36">
        <v>25</v>
      </c>
      <c r="D135" s="51">
        <v>0.44444444444444442</v>
      </c>
      <c r="E135" s="71">
        <v>0.55555555555555558</v>
      </c>
      <c r="F135" s="51">
        <v>0</v>
      </c>
      <c r="G135" s="104"/>
      <c r="H135" s="44">
        <f t="shared" si="22"/>
        <v>3871454.8266666671</v>
      </c>
      <c r="I135" s="44">
        <f t="shared" si="22"/>
        <v>4839318.5333333341</v>
      </c>
      <c r="J135" s="44">
        <f t="shared" si="22"/>
        <v>0</v>
      </c>
      <c r="K135" s="40"/>
      <c r="L135" s="85">
        <f t="shared" si="21"/>
        <v>0</v>
      </c>
      <c r="M135" s="85">
        <f t="shared" si="18"/>
        <v>0</v>
      </c>
      <c r="N135" s="85">
        <f t="shared" si="16"/>
        <v>2322872.8960000002</v>
      </c>
      <c r="O135" s="85">
        <f t="shared" si="17"/>
        <v>1548581.9306666669</v>
      </c>
      <c r="P135" s="85">
        <f t="shared" si="19"/>
        <v>4839318.5333333341</v>
      </c>
      <c r="Q135" s="85">
        <f t="shared" si="20"/>
        <v>0</v>
      </c>
      <c r="R135" s="52"/>
    </row>
    <row r="136" spans="2:18" ht="13" x14ac:dyDescent="0.3">
      <c r="B136" s="43">
        <v>1326089.1100000003</v>
      </c>
      <c r="C136" s="36">
        <v>34.5</v>
      </c>
      <c r="D136" s="51">
        <v>0.22641509433962265</v>
      </c>
      <c r="E136" s="71">
        <v>0.77358490566037741</v>
      </c>
      <c r="F136" s="51">
        <v>0</v>
      </c>
      <c r="G136" s="104"/>
      <c r="H136" s="44">
        <f t="shared" si="22"/>
        <v>300246.59094339632</v>
      </c>
      <c r="I136" s="44">
        <f t="shared" si="22"/>
        <v>1025842.5190566041</v>
      </c>
      <c r="J136" s="44">
        <f t="shared" si="22"/>
        <v>0</v>
      </c>
      <c r="K136" s="40"/>
      <c r="L136" s="85">
        <f t="shared" si="21"/>
        <v>0</v>
      </c>
      <c r="M136" s="85">
        <f t="shared" si="18"/>
        <v>0</v>
      </c>
      <c r="N136" s="85">
        <f t="shared" ref="N136:N199" si="23">((1-CustomerContributions)*H136)+IF(ISERROR(C136),0,IF(C136&lt;RegionalSecLimit,J136,0))</f>
        <v>180147.95456603778</v>
      </c>
      <c r="O136" s="85">
        <f t="shared" ref="O136:O199" si="24">CustomerContributions*H136</f>
        <v>120098.63637735853</v>
      </c>
      <c r="P136" s="85">
        <f t="shared" si="19"/>
        <v>1025842.5190566041</v>
      </c>
      <c r="Q136" s="85">
        <f t="shared" si="20"/>
        <v>0</v>
      </c>
      <c r="R136" s="52"/>
    </row>
    <row r="137" spans="2:18" ht="13" x14ac:dyDescent="0.3">
      <c r="B137" s="43">
        <v>1845952.9700000002</v>
      </c>
      <c r="C137" s="36">
        <v>25</v>
      </c>
      <c r="D137" s="51">
        <v>1</v>
      </c>
      <c r="E137" s="71">
        <v>0</v>
      </c>
      <c r="F137" s="51">
        <v>0</v>
      </c>
      <c r="G137" s="104"/>
      <c r="H137" s="44">
        <f t="shared" si="22"/>
        <v>1845952.9700000002</v>
      </c>
      <c r="I137" s="44">
        <f t="shared" si="22"/>
        <v>0</v>
      </c>
      <c r="J137" s="44">
        <f t="shared" si="22"/>
        <v>0</v>
      </c>
      <c r="K137" s="40"/>
      <c r="L137" s="85">
        <f t="shared" si="21"/>
        <v>0</v>
      </c>
      <c r="M137" s="85">
        <f t="shared" ref="M137:M200" si="25">IF(ISERROR(C137),0,IF(AND(C137&gt;=RegionalSecLimit,C137&lt;BulkSecLimit),J137,0))</f>
        <v>0</v>
      </c>
      <c r="N137" s="85">
        <f t="shared" si="23"/>
        <v>1107571.7820000001</v>
      </c>
      <c r="O137" s="85">
        <f t="shared" si="24"/>
        <v>738381.18800000008</v>
      </c>
      <c r="P137" s="85">
        <f t="shared" ref="P137:P200" si="26">I137</f>
        <v>0</v>
      </c>
      <c r="Q137" s="85">
        <f t="shared" ref="Q137:Q200" si="27">B137-SUM(L137:P137)</f>
        <v>0</v>
      </c>
      <c r="R137" s="52"/>
    </row>
    <row r="138" spans="2:18" ht="13" x14ac:dyDescent="0.3">
      <c r="B138" s="43">
        <v>9015097.2599999998</v>
      </c>
      <c r="C138" s="36">
        <v>25</v>
      </c>
      <c r="D138" s="51">
        <v>1</v>
      </c>
      <c r="E138" s="71">
        <v>0</v>
      </c>
      <c r="F138" s="51">
        <v>0</v>
      </c>
      <c r="G138" s="104"/>
      <c r="H138" s="44">
        <f t="shared" si="22"/>
        <v>9015097.2599999998</v>
      </c>
      <c r="I138" s="44">
        <f t="shared" si="22"/>
        <v>0</v>
      </c>
      <c r="J138" s="44">
        <f t="shared" si="22"/>
        <v>0</v>
      </c>
      <c r="K138" s="40"/>
      <c r="L138" s="85">
        <f t="shared" ref="L138:L201" si="28">IF(ISERROR(C138),0,IF(C138&gt;=BulkSecLimit,J138,0))</f>
        <v>0</v>
      </c>
      <c r="M138" s="85">
        <f t="shared" si="25"/>
        <v>0</v>
      </c>
      <c r="N138" s="85">
        <f t="shared" si="23"/>
        <v>5409058.3559999997</v>
      </c>
      <c r="O138" s="85">
        <f t="shared" si="24"/>
        <v>3606038.9040000001</v>
      </c>
      <c r="P138" s="85">
        <f t="shared" si="26"/>
        <v>0</v>
      </c>
      <c r="Q138" s="85">
        <f t="shared" si="27"/>
        <v>0</v>
      </c>
      <c r="R138" s="52"/>
    </row>
    <row r="139" spans="2:18" ht="13" x14ac:dyDescent="0.3">
      <c r="B139" s="43">
        <v>34541257.050000004</v>
      </c>
      <c r="C139" s="36">
        <v>240</v>
      </c>
      <c r="D139" s="51">
        <v>0</v>
      </c>
      <c r="E139" s="71">
        <v>0</v>
      </c>
      <c r="F139" s="51">
        <v>1</v>
      </c>
      <c r="G139" s="104"/>
      <c r="H139" s="44">
        <f t="shared" ref="H139:J202" si="29">D139*$B139</f>
        <v>0</v>
      </c>
      <c r="I139" s="44">
        <f t="shared" si="29"/>
        <v>0</v>
      </c>
      <c r="J139" s="44">
        <f t="shared" si="29"/>
        <v>34541257.050000004</v>
      </c>
      <c r="K139" s="40"/>
      <c r="L139" s="85">
        <f t="shared" si="28"/>
        <v>34541257.050000004</v>
      </c>
      <c r="M139" s="85">
        <f t="shared" si="25"/>
        <v>0</v>
      </c>
      <c r="N139" s="85">
        <f t="shared" si="23"/>
        <v>0</v>
      </c>
      <c r="O139" s="85">
        <f t="shared" si="24"/>
        <v>0</v>
      </c>
      <c r="P139" s="85">
        <f t="shared" si="26"/>
        <v>0</v>
      </c>
      <c r="Q139" s="85">
        <f t="shared" si="27"/>
        <v>0</v>
      </c>
      <c r="R139" s="52"/>
    </row>
    <row r="140" spans="2:18" ht="13" x14ac:dyDescent="0.3">
      <c r="B140" s="43">
        <v>1414549.13</v>
      </c>
      <c r="C140" s="36">
        <v>25</v>
      </c>
      <c r="D140" s="51">
        <v>1</v>
      </c>
      <c r="E140" s="71">
        <v>0</v>
      </c>
      <c r="F140" s="51">
        <v>0</v>
      </c>
      <c r="G140" s="104"/>
      <c r="H140" s="44">
        <f t="shared" si="29"/>
        <v>1414549.13</v>
      </c>
      <c r="I140" s="44">
        <f t="shared" si="29"/>
        <v>0</v>
      </c>
      <c r="J140" s="44">
        <f t="shared" si="29"/>
        <v>0</v>
      </c>
      <c r="K140" s="40"/>
      <c r="L140" s="85">
        <f t="shared" si="28"/>
        <v>0</v>
      </c>
      <c r="M140" s="85">
        <f t="shared" si="25"/>
        <v>0</v>
      </c>
      <c r="N140" s="85">
        <f t="shared" si="23"/>
        <v>848729.47799999989</v>
      </c>
      <c r="O140" s="85">
        <f t="shared" si="24"/>
        <v>565819.652</v>
      </c>
      <c r="P140" s="85">
        <f t="shared" si="26"/>
        <v>0</v>
      </c>
      <c r="Q140" s="85">
        <f t="shared" si="27"/>
        <v>0</v>
      </c>
      <c r="R140" s="52"/>
    </row>
    <row r="141" spans="2:18" ht="13" x14ac:dyDescent="0.3">
      <c r="B141" s="43">
        <v>10719174.140000001</v>
      </c>
      <c r="C141" s="36">
        <v>25</v>
      </c>
      <c r="D141" s="51">
        <v>1</v>
      </c>
      <c r="E141" s="71">
        <v>0</v>
      </c>
      <c r="F141" s="51">
        <v>0</v>
      </c>
      <c r="G141" s="104"/>
      <c r="H141" s="44">
        <f t="shared" si="29"/>
        <v>10719174.140000001</v>
      </c>
      <c r="I141" s="44">
        <f t="shared" si="29"/>
        <v>0</v>
      </c>
      <c r="J141" s="44">
        <f t="shared" si="29"/>
        <v>0</v>
      </c>
      <c r="K141" s="40"/>
      <c r="L141" s="85">
        <f t="shared" si="28"/>
        <v>0</v>
      </c>
      <c r="M141" s="85">
        <f t="shared" si="25"/>
        <v>0</v>
      </c>
      <c r="N141" s="85">
        <f t="shared" si="23"/>
        <v>6431504.4840000002</v>
      </c>
      <c r="O141" s="85">
        <f t="shared" si="24"/>
        <v>4287669.6560000004</v>
      </c>
      <c r="P141" s="85">
        <f t="shared" si="26"/>
        <v>0</v>
      </c>
      <c r="Q141" s="85">
        <f t="shared" si="27"/>
        <v>0</v>
      </c>
      <c r="R141" s="52"/>
    </row>
    <row r="142" spans="2:18" ht="13" x14ac:dyDescent="0.3">
      <c r="B142" s="43">
        <v>318010.30000000005</v>
      </c>
      <c r="C142" s="36">
        <v>4.16</v>
      </c>
      <c r="D142" s="51">
        <v>1</v>
      </c>
      <c r="E142" s="71">
        <v>0</v>
      </c>
      <c r="F142" s="51">
        <v>0</v>
      </c>
      <c r="G142" s="104"/>
      <c r="H142" s="44">
        <f t="shared" si="29"/>
        <v>318010.30000000005</v>
      </c>
      <c r="I142" s="44">
        <f t="shared" si="29"/>
        <v>0</v>
      </c>
      <c r="J142" s="44">
        <f t="shared" si="29"/>
        <v>0</v>
      </c>
      <c r="K142" s="40"/>
      <c r="L142" s="85">
        <f t="shared" si="28"/>
        <v>0</v>
      </c>
      <c r="M142" s="85">
        <f t="shared" si="25"/>
        <v>0</v>
      </c>
      <c r="N142" s="85">
        <f t="shared" si="23"/>
        <v>190806.18000000002</v>
      </c>
      <c r="O142" s="85">
        <f t="shared" si="24"/>
        <v>127204.12000000002</v>
      </c>
      <c r="P142" s="85">
        <f t="shared" si="26"/>
        <v>0</v>
      </c>
      <c r="Q142" s="85">
        <f t="shared" si="27"/>
        <v>0</v>
      </c>
      <c r="R142" s="52"/>
    </row>
    <row r="143" spans="2:18" ht="13" x14ac:dyDescent="0.3">
      <c r="B143" s="43">
        <v>1763379.47</v>
      </c>
      <c r="C143" s="36">
        <v>25</v>
      </c>
      <c r="D143" s="51">
        <v>1</v>
      </c>
      <c r="E143" s="71">
        <v>0</v>
      </c>
      <c r="F143" s="51">
        <v>0</v>
      </c>
      <c r="G143" s="104"/>
      <c r="H143" s="44">
        <f t="shared" si="29"/>
        <v>1763379.47</v>
      </c>
      <c r="I143" s="44">
        <f t="shared" si="29"/>
        <v>0</v>
      </c>
      <c r="J143" s="44">
        <f t="shared" si="29"/>
        <v>0</v>
      </c>
      <c r="K143" s="40"/>
      <c r="L143" s="85">
        <f t="shared" si="28"/>
        <v>0</v>
      </c>
      <c r="M143" s="85">
        <f t="shared" si="25"/>
        <v>0</v>
      </c>
      <c r="N143" s="85">
        <f t="shared" si="23"/>
        <v>1058027.682</v>
      </c>
      <c r="O143" s="85">
        <f t="shared" si="24"/>
        <v>705351.78800000006</v>
      </c>
      <c r="P143" s="85">
        <f t="shared" si="26"/>
        <v>0</v>
      </c>
      <c r="Q143" s="85">
        <f t="shared" si="27"/>
        <v>0</v>
      </c>
      <c r="R143" s="52"/>
    </row>
    <row r="144" spans="2:18" ht="13" x14ac:dyDescent="0.3">
      <c r="B144" s="43">
        <v>9614210.1500000022</v>
      </c>
      <c r="C144" s="36">
        <v>25</v>
      </c>
      <c r="D144" s="51">
        <v>1</v>
      </c>
      <c r="E144" s="71">
        <v>0</v>
      </c>
      <c r="F144" s="51">
        <v>0</v>
      </c>
      <c r="G144" s="104"/>
      <c r="H144" s="44">
        <f t="shared" si="29"/>
        <v>9614210.1500000022</v>
      </c>
      <c r="I144" s="44">
        <f t="shared" si="29"/>
        <v>0</v>
      </c>
      <c r="J144" s="44">
        <f t="shared" si="29"/>
        <v>0</v>
      </c>
      <c r="K144" s="40"/>
      <c r="L144" s="85">
        <f t="shared" si="28"/>
        <v>0</v>
      </c>
      <c r="M144" s="85">
        <f t="shared" si="25"/>
        <v>0</v>
      </c>
      <c r="N144" s="85">
        <f t="shared" si="23"/>
        <v>5768526.0900000008</v>
      </c>
      <c r="O144" s="85">
        <f t="shared" si="24"/>
        <v>3845684.060000001</v>
      </c>
      <c r="P144" s="85">
        <f t="shared" si="26"/>
        <v>0</v>
      </c>
      <c r="Q144" s="85">
        <f t="shared" si="27"/>
        <v>0</v>
      </c>
      <c r="R144" s="52"/>
    </row>
    <row r="145" spans="2:18" ht="13" x14ac:dyDescent="0.3">
      <c r="B145" s="43">
        <v>4168344.8900000006</v>
      </c>
      <c r="C145" s="36">
        <v>13.8</v>
      </c>
      <c r="D145" s="51">
        <v>0</v>
      </c>
      <c r="E145" s="71">
        <v>0</v>
      </c>
      <c r="F145" s="51">
        <v>1</v>
      </c>
      <c r="G145" s="104"/>
      <c r="H145" s="44">
        <f t="shared" si="29"/>
        <v>0</v>
      </c>
      <c r="I145" s="44">
        <f t="shared" si="29"/>
        <v>0</v>
      </c>
      <c r="J145" s="44">
        <f t="shared" si="29"/>
        <v>4168344.8900000006</v>
      </c>
      <c r="K145" s="40"/>
      <c r="L145" s="85">
        <f t="shared" si="28"/>
        <v>0</v>
      </c>
      <c r="M145" s="85">
        <f t="shared" si="25"/>
        <v>0</v>
      </c>
      <c r="N145" s="85">
        <f t="shared" si="23"/>
        <v>4168344.8900000006</v>
      </c>
      <c r="O145" s="85">
        <f t="shared" si="24"/>
        <v>0</v>
      </c>
      <c r="P145" s="85">
        <f t="shared" si="26"/>
        <v>0</v>
      </c>
      <c r="Q145" s="85">
        <f t="shared" si="27"/>
        <v>0</v>
      </c>
      <c r="R145" s="52"/>
    </row>
    <row r="146" spans="2:18" ht="13" x14ac:dyDescent="0.3">
      <c r="B146" s="43">
        <v>5858214.0800000001</v>
      </c>
      <c r="C146" s="36">
        <v>25</v>
      </c>
      <c r="D146" s="51">
        <v>0.53663003663003661</v>
      </c>
      <c r="E146" s="71">
        <v>0.46336996336996339</v>
      </c>
      <c r="F146" s="51">
        <v>0</v>
      </c>
      <c r="G146" s="104"/>
      <c r="H146" s="44">
        <f t="shared" si="29"/>
        <v>3143693.6363369962</v>
      </c>
      <c r="I146" s="44">
        <f t="shared" si="29"/>
        <v>2714520.4436630039</v>
      </c>
      <c r="J146" s="44">
        <f t="shared" si="29"/>
        <v>0</v>
      </c>
      <c r="K146" s="40"/>
      <c r="L146" s="85">
        <f t="shared" si="28"/>
        <v>0</v>
      </c>
      <c r="M146" s="85">
        <f t="shared" si="25"/>
        <v>0</v>
      </c>
      <c r="N146" s="85">
        <f t="shared" si="23"/>
        <v>1886216.1818021976</v>
      </c>
      <c r="O146" s="85">
        <f t="shared" si="24"/>
        <v>1257477.4545347986</v>
      </c>
      <c r="P146" s="85">
        <f t="shared" si="26"/>
        <v>2714520.4436630039</v>
      </c>
      <c r="Q146" s="85">
        <f t="shared" si="27"/>
        <v>0</v>
      </c>
      <c r="R146" s="52"/>
    </row>
    <row r="147" spans="2:18" ht="13" x14ac:dyDescent="0.3">
      <c r="B147" s="43">
        <v>25642924.049999997</v>
      </c>
      <c r="C147" s="36">
        <v>138</v>
      </c>
      <c r="D147" s="51">
        <v>0</v>
      </c>
      <c r="E147" s="71">
        <v>0</v>
      </c>
      <c r="F147" s="51">
        <v>1</v>
      </c>
      <c r="G147" s="104"/>
      <c r="H147" s="44">
        <f t="shared" si="29"/>
        <v>0</v>
      </c>
      <c r="I147" s="44">
        <f t="shared" si="29"/>
        <v>0</v>
      </c>
      <c r="J147" s="44">
        <f t="shared" si="29"/>
        <v>25642924.049999997</v>
      </c>
      <c r="K147" s="40"/>
      <c r="L147" s="85">
        <f t="shared" si="28"/>
        <v>0</v>
      </c>
      <c r="M147" s="85">
        <f t="shared" si="25"/>
        <v>25642924.049999997</v>
      </c>
      <c r="N147" s="85">
        <f t="shared" si="23"/>
        <v>0</v>
      </c>
      <c r="O147" s="85">
        <f t="shared" si="24"/>
        <v>0</v>
      </c>
      <c r="P147" s="85">
        <f t="shared" si="26"/>
        <v>0</v>
      </c>
      <c r="Q147" s="85">
        <f t="shared" si="27"/>
        <v>0</v>
      </c>
      <c r="R147" s="52"/>
    </row>
    <row r="148" spans="2:18" ht="13" x14ac:dyDescent="0.3">
      <c r="B148" s="43">
        <v>3411702.8699999992</v>
      </c>
      <c r="C148" s="36">
        <v>25</v>
      </c>
      <c r="D148" s="51">
        <v>1</v>
      </c>
      <c r="E148" s="71">
        <v>0</v>
      </c>
      <c r="F148" s="51">
        <v>0</v>
      </c>
      <c r="G148" s="104"/>
      <c r="H148" s="44">
        <f t="shared" si="29"/>
        <v>3411702.8699999992</v>
      </c>
      <c r="I148" s="44">
        <f t="shared" si="29"/>
        <v>0</v>
      </c>
      <c r="J148" s="44">
        <f t="shared" si="29"/>
        <v>0</v>
      </c>
      <c r="K148" s="40"/>
      <c r="L148" s="85">
        <f t="shared" si="28"/>
        <v>0</v>
      </c>
      <c r="M148" s="85">
        <f t="shared" si="25"/>
        <v>0</v>
      </c>
      <c r="N148" s="85">
        <f t="shared" si="23"/>
        <v>2047021.7219999994</v>
      </c>
      <c r="O148" s="85">
        <f t="shared" si="24"/>
        <v>1364681.1479999998</v>
      </c>
      <c r="P148" s="85">
        <f t="shared" si="26"/>
        <v>0</v>
      </c>
      <c r="Q148" s="85">
        <f t="shared" si="27"/>
        <v>0</v>
      </c>
      <c r="R148" s="52"/>
    </row>
    <row r="149" spans="2:18" ht="13" x14ac:dyDescent="0.3">
      <c r="B149" s="43">
        <v>417921.91999999993</v>
      </c>
      <c r="C149" s="36">
        <v>4.16</v>
      </c>
      <c r="D149" s="51">
        <v>1</v>
      </c>
      <c r="E149" s="71">
        <v>0</v>
      </c>
      <c r="F149" s="51">
        <v>0</v>
      </c>
      <c r="G149" s="104"/>
      <c r="H149" s="44">
        <f t="shared" si="29"/>
        <v>417921.91999999993</v>
      </c>
      <c r="I149" s="44">
        <f t="shared" si="29"/>
        <v>0</v>
      </c>
      <c r="J149" s="44">
        <f t="shared" si="29"/>
        <v>0</v>
      </c>
      <c r="K149" s="40"/>
      <c r="L149" s="85">
        <f t="shared" si="28"/>
        <v>0</v>
      </c>
      <c r="M149" s="85">
        <f t="shared" si="25"/>
        <v>0</v>
      </c>
      <c r="N149" s="85">
        <f t="shared" si="23"/>
        <v>250753.15199999994</v>
      </c>
      <c r="O149" s="85">
        <f t="shared" si="24"/>
        <v>167168.76799999998</v>
      </c>
      <c r="P149" s="85">
        <f t="shared" si="26"/>
        <v>0</v>
      </c>
      <c r="Q149" s="85">
        <f t="shared" si="27"/>
        <v>0</v>
      </c>
      <c r="R149" s="52"/>
    </row>
    <row r="150" spans="2:18" ht="13" x14ac:dyDescent="0.3">
      <c r="B150" s="43">
        <v>8293508.4899999993</v>
      </c>
      <c r="C150" s="36">
        <v>25</v>
      </c>
      <c r="D150" s="51">
        <v>1</v>
      </c>
      <c r="E150" s="71">
        <v>0</v>
      </c>
      <c r="F150" s="51">
        <v>0</v>
      </c>
      <c r="G150" s="104"/>
      <c r="H150" s="44">
        <f t="shared" si="29"/>
        <v>8293508.4899999993</v>
      </c>
      <c r="I150" s="44">
        <f t="shared" si="29"/>
        <v>0</v>
      </c>
      <c r="J150" s="44">
        <f t="shared" si="29"/>
        <v>0</v>
      </c>
      <c r="K150" s="40"/>
      <c r="L150" s="85">
        <f t="shared" si="28"/>
        <v>0</v>
      </c>
      <c r="M150" s="85">
        <f t="shared" si="25"/>
        <v>0</v>
      </c>
      <c r="N150" s="85">
        <f t="shared" si="23"/>
        <v>4976105.0939999996</v>
      </c>
      <c r="O150" s="85">
        <f t="shared" si="24"/>
        <v>3317403.3959999997</v>
      </c>
      <c r="P150" s="85">
        <f t="shared" si="26"/>
        <v>0</v>
      </c>
      <c r="Q150" s="85">
        <f t="shared" si="27"/>
        <v>0</v>
      </c>
      <c r="R150" s="52"/>
    </row>
    <row r="151" spans="2:18" ht="13" x14ac:dyDescent="0.3">
      <c r="B151" s="43">
        <v>3035638.0199999996</v>
      </c>
      <c r="C151" s="36">
        <v>13.8</v>
      </c>
      <c r="D151" s="51">
        <v>1</v>
      </c>
      <c r="E151" s="71">
        <v>0</v>
      </c>
      <c r="F151" s="51">
        <v>0</v>
      </c>
      <c r="G151" s="104"/>
      <c r="H151" s="44">
        <f t="shared" si="29"/>
        <v>3035638.0199999996</v>
      </c>
      <c r="I151" s="44">
        <f t="shared" si="29"/>
        <v>0</v>
      </c>
      <c r="J151" s="44">
        <f t="shared" si="29"/>
        <v>0</v>
      </c>
      <c r="K151" s="40"/>
      <c r="L151" s="85">
        <f t="shared" si="28"/>
        <v>0</v>
      </c>
      <c r="M151" s="85">
        <f t="shared" si="25"/>
        <v>0</v>
      </c>
      <c r="N151" s="85">
        <f t="shared" si="23"/>
        <v>1821382.8119999997</v>
      </c>
      <c r="O151" s="85">
        <f t="shared" si="24"/>
        <v>1214255.2079999999</v>
      </c>
      <c r="P151" s="85">
        <f t="shared" si="26"/>
        <v>0</v>
      </c>
      <c r="Q151" s="85">
        <f t="shared" si="27"/>
        <v>0</v>
      </c>
      <c r="R151" s="52"/>
    </row>
    <row r="152" spans="2:18" ht="13" x14ac:dyDescent="0.3">
      <c r="B152" s="43">
        <v>28435797.710000001</v>
      </c>
      <c r="C152" s="36">
        <v>138</v>
      </c>
      <c r="D152" s="51">
        <v>0</v>
      </c>
      <c r="E152" s="71">
        <v>0</v>
      </c>
      <c r="F152" s="51">
        <v>1</v>
      </c>
      <c r="G152" s="104"/>
      <c r="H152" s="44">
        <f t="shared" si="29"/>
        <v>0</v>
      </c>
      <c r="I152" s="44">
        <f t="shared" si="29"/>
        <v>0</v>
      </c>
      <c r="J152" s="44">
        <f t="shared" si="29"/>
        <v>28435797.710000001</v>
      </c>
      <c r="K152" s="40"/>
      <c r="L152" s="85">
        <f t="shared" si="28"/>
        <v>0</v>
      </c>
      <c r="M152" s="85">
        <f t="shared" si="25"/>
        <v>28435797.710000001</v>
      </c>
      <c r="N152" s="85">
        <f t="shared" si="23"/>
        <v>0</v>
      </c>
      <c r="O152" s="85">
        <f t="shared" si="24"/>
        <v>0</v>
      </c>
      <c r="P152" s="85">
        <f t="shared" si="26"/>
        <v>0</v>
      </c>
      <c r="Q152" s="85">
        <f t="shared" si="27"/>
        <v>0</v>
      </c>
      <c r="R152" s="52"/>
    </row>
    <row r="153" spans="2:18" ht="13" x14ac:dyDescent="0.3">
      <c r="B153" s="43">
        <v>32104488.219999999</v>
      </c>
      <c r="C153" s="36">
        <v>138</v>
      </c>
      <c r="D153" s="51">
        <v>0</v>
      </c>
      <c r="E153" s="71">
        <v>0</v>
      </c>
      <c r="F153" s="51">
        <v>1</v>
      </c>
      <c r="G153" s="104"/>
      <c r="H153" s="44">
        <f t="shared" si="29"/>
        <v>0</v>
      </c>
      <c r="I153" s="44">
        <f t="shared" si="29"/>
        <v>0</v>
      </c>
      <c r="J153" s="44">
        <f t="shared" si="29"/>
        <v>32104488.219999999</v>
      </c>
      <c r="K153" s="40"/>
      <c r="L153" s="85">
        <f t="shared" si="28"/>
        <v>0</v>
      </c>
      <c r="M153" s="85">
        <f t="shared" si="25"/>
        <v>32104488.219999999</v>
      </c>
      <c r="N153" s="85">
        <f t="shared" si="23"/>
        <v>0</v>
      </c>
      <c r="O153" s="85">
        <f t="shared" si="24"/>
        <v>0</v>
      </c>
      <c r="P153" s="85">
        <f t="shared" si="26"/>
        <v>0</v>
      </c>
      <c r="Q153" s="85">
        <f t="shared" si="27"/>
        <v>0</v>
      </c>
      <c r="R153" s="52"/>
    </row>
    <row r="154" spans="2:18" ht="13" x14ac:dyDescent="0.3">
      <c r="B154" s="43">
        <v>38285203.220000006</v>
      </c>
      <c r="C154" s="36">
        <v>138</v>
      </c>
      <c r="D154" s="51">
        <v>0</v>
      </c>
      <c r="E154" s="71">
        <v>0</v>
      </c>
      <c r="F154" s="51">
        <v>1</v>
      </c>
      <c r="G154" s="104"/>
      <c r="H154" s="44">
        <f t="shared" si="29"/>
        <v>0</v>
      </c>
      <c r="I154" s="44">
        <f t="shared" si="29"/>
        <v>0</v>
      </c>
      <c r="J154" s="44">
        <f t="shared" si="29"/>
        <v>38285203.220000006</v>
      </c>
      <c r="K154" s="40"/>
      <c r="L154" s="85">
        <f t="shared" si="28"/>
        <v>0</v>
      </c>
      <c r="M154" s="85">
        <f t="shared" si="25"/>
        <v>38285203.220000006</v>
      </c>
      <c r="N154" s="85">
        <f t="shared" si="23"/>
        <v>0</v>
      </c>
      <c r="O154" s="85">
        <f t="shared" si="24"/>
        <v>0</v>
      </c>
      <c r="P154" s="85">
        <f t="shared" si="26"/>
        <v>0</v>
      </c>
      <c r="Q154" s="85">
        <f t="shared" si="27"/>
        <v>0</v>
      </c>
      <c r="R154" s="52"/>
    </row>
    <row r="155" spans="2:18" ht="13" x14ac:dyDescent="0.3">
      <c r="B155" s="43">
        <v>10317952.960000001</v>
      </c>
      <c r="C155" s="36">
        <v>25</v>
      </c>
      <c r="D155" s="51">
        <v>1</v>
      </c>
      <c r="E155" s="71">
        <v>0</v>
      </c>
      <c r="F155" s="51">
        <v>0</v>
      </c>
      <c r="G155" s="104"/>
      <c r="H155" s="44">
        <f t="shared" si="29"/>
        <v>10317952.960000001</v>
      </c>
      <c r="I155" s="44">
        <f t="shared" si="29"/>
        <v>0</v>
      </c>
      <c r="J155" s="44">
        <f t="shared" si="29"/>
        <v>0</v>
      </c>
      <c r="K155" s="40"/>
      <c r="L155" s="85">
        <f t="shared" si="28"/>
        <v>0</v>
      </c>
      <c r="M155" s="85">
        <f t="shared" si="25"/>
        <v>0</v>
      </c>
      <c r="N155" s="85">
        <f t="shared" si="23"/>
        <v>6190771.7760000005</v>
      </c>
      <c r="O155" s="85">
        <f t="shared" si="24"/>
        <v>4127181.1840000004</v>
      </c>
      <c r="P155" s="85">
        <f t="shared" si="26"/>
        <v>0</v>
      </c>
      <c r="Q155" s="85">
        <f t="shared" si="27"/>
        <v>0</v>
      </c>
      <c r="R155" s="52"/>
    </row>
    <row r="156" spans="2:18" ht="13" x14ac:dyDescent="0.3">
      <c r="B156" s="43">
        <v>6670442.9199999999</v>
      </c>
      <c r="C156" s="36">
        <v>6.9</v>
      </c>
      <c r="D156" s="51">
        <v>0</v>
      </c>
      <c r="E156" s="71">
        <v>0</v>
      </c>
      <c r="F156" s="51">
        <v>1</v>
      </c>
      <c r="G156" s="104"/>
      <c r="H156" s="44">
        <f t="shared" si="29"/>
        <v>0</v>
      </c>
      <c r="I156" s="44">
        <f t="shared" si="29"/>
        <v>0</v>
      </c>
      <c r="J156" s="44">
        <f t="shared" si="29"/>
        <v>6670442.9199999999</v>
      </c>
      <c r="K156" s="40"/>
      <c r="L156" s="85">
        <f t="shared" si="28"/>
        <v>0</v>
      </c>
      <c r="M156" s="85">
        <f t="shared" si="25"/>
        <v>0</v>
      </c>
      <c r="N156" s="85">
        <f t="shared" si="23"/>
        <v>6670442.9199999999</v>
      </c>
      <c r="O156" s="85">
        <f t="shared" si="24"/>
        <v>0</v>
      </c>
      <c r="P156" s="85">
        <f t="shared" si="26"/>
        <v>0</v>
      </c>
      <c r="Q156" s="85">
        <f t="shared" si="27"/>
        <v>0</v>
      </c>
      <c r="R156" s="52"/>
    </row>
    <row r="157" spans="2:18" ht="13" x14ac:dyDescent="0.3">
      <c r="B157" s="43">
        <v>1530511.02</v>
      </c>
      <c r="C157" s="36">
        <v>13.2</v>
      </c>
      <c r="D157" s="51">
        <v>1</v>
      </c>
      <c r="E157" s="71">
        <v>0</v>
      </c>
      <c r="F157" s="51">
        <v>0</v>
      </c>
      <c r="G157" s="104"/>
      <c r="H157" s="44">
        <f t="shared" si="29"/>
        <v>1530511.02</v>
      </c>
      <c r="I157" s="44">
        <f t="shared" si="29"/>
        <v>0</v>
      </c>
      <c r="J157" s="44">
        <f t="shared" si="29"/>
        <v>0</v>
      </c>
      <c r="K157" s="40"/>
      <c r="L157" s="85">
        <f t="shared" si="28"/>
        <v>0</v>
      </c>
      <c r="M157" s="85">
        <f t="shared" si="25"/>
        <v>0</v>
      </c>
      <c r="N157" s="85">
        <f t="shared" si="23"/>
        <v>918306.61199999996</v>
      </c>
      <c r="O157" s="85">
        <f t="shared" si="24"/>
        <v>612204.40800000005</v>
      </c>
      <c r="P157" s="85">
        <f t="shared" si="26"/>
        <v>0</v>
      </c>
      <c r="Q157" s="85">
        <f t="shared" si="27"/>
        <v>0</v>
      </c>
      <c r="R157" s="52"/>
    </row>
    <row r="158" spans="2:18" ht="13" x14ac:dyDescent="0.3">
      <c r="B158" s="43">
        <v>5006883.7699999996</v>
      </c>
      <c r="C158" s="36">
        <v>4.16</v>
      </c>
      <c r="D158" s="51">
        <v>0</v>
      </c>
      <c r="E158" s="71">
        <v>0</v>
      </c>
      <c r="F158" s="51">
        <v>1</v>
      </c>
      <c r="G158" s="104"/>
      <c r="H158" s="44">
        <f t="shared" si="29"/>
        <v>0</v>
      </c>
      <c r="I158" s="44">
        <f t="shared" si="29"/>
        <v>0</v>
      </c>
      <c r="J158" s="44">
        <f t="shared" si="29"/>
        <v>5006883.7699999996</v>
      </c>
      <c r="K158" s="40"/>
      <c r="L158" s="85">
        <f t="shared" si="28"/>
        <v>0</v>
      </c>
      <c r="M158" s="85">
        <f t="shared" si="25"/>
        <v>0</v>
      </c>
      <c r="N158" s="85">
        <f t="shared" si="23"/>
        <v>5006883.7699999996</v>
      </c>
      <c r="O158" s="85">
        <f t="shared" si="24"/>
        <v>0</v>
      </c>
      <c r="P158" s="85">
        <f t="shared" si="26"/>
        <v>0</v>
      </c>
      <c r="Q158" s="85">
        <f t="shared" si="27"/>
        <v>0</v>
      </c>
      <c r="R158" s="52"/>
    </row>
    <row r="159" spans="2:18" ht="13" x14ac:dyDescent="0.3">
      <c r="B159" s="43">
        <v>4191264.9799999995</v>
      </c>
      <c r="C159" s="36">
        <v>25</v>
      </c>
      <c r="D159" s="51">
        <v>1</v>
      </c>
      <c r="E159" s="71">
        <v>0</v>
      </c>
      <c r="F159" s="51">
        <v>0</v>
      </c>
      <c r="G159" s="104"/>
      <c r="H159" s="44">
        <f t="shared" si="29"/>
        <v>4191264.9799999995</v>
      </c>
      <c r="I159" s="44">
        <f t="shared" si="29"/>
        <v>0</v>
      </c>
      <c r="J159" s="44">
        <f t="shared" si="29"/>
        <v>0</v>
      </c>
      <c r="K159" s="40"/>
      <c r="L159" s="85">
        <f t="shared" si="28"/>
        <v>0</v>
      </c>
      <c r="M159" s="85">
        <f t="shared" si="25"/>
        <v>0</v>
      </c>
      <c r="N159" s="85">
        <f t="shared" si="23"/>
        <v>2514758.9879999994</v>
      </c>
      <c r="O159" s="85">
        <f t="shared" si="24"/>
        <v>1676505.9919999999</v>
      </c>
      <c r="P159" s="85">
        <f t="shared" si="26"/>
        <v>0</v>
      </c>
      <c r="Q159" s="85">
        <f t="shared" si="27"/>
        <v>0</v>
      </c>
      <c r="R159" s="52"/>
    </row>
    <row r="160" spans="2:18" ht="13" x14ac:dyDescent="0.3">
      <c r="B160" s="43">
        <v>801704.1100000001</v>
      </c>
      <c r="C160" s="36">
        <v>4.16</v>
      </c>
      <c r="D160" s="51">
        <v>0</v>
      </c>
      <c r="E160" s="71">
        <v>0</v>
      </c>
      <c r="F160" s="51">
        <v>1</v>
      </c>
      <c r="G160" s="104"/>
      <c r="H160" s="44">
        <f t="shared" si="29"/>
        <v>0</v>
      </c>
      <c r="I160" s="44">
        <f t="shared" si="29"/>
        <v>0</v>
      </c>
      <c r="J160" s="44">
        <f t="shared" si="29"/>
        <v>801704.1100000001</v>
      </c>
      <c r="K160" s="40"/>
      <c r="L160" s="85">
        <f t="shared" si="28"/>
        <v>0</v>
      </c>
      <c r="M160" s="85">
        <f t="shared" si="25"/>
        <v>0</v>
      </c>
      <c r="N160" s="85">
        <f t="shared" si="23"/>
        <v>801704.1100000001</v>
      </c>
      <c r="O160" s="85">
        <f t="shared" si="24"/>
        <v>0</v>
      </c>
      <c r="P160" s="85">
        <f t="shared" si="26"/>
        <v>0</v>
      </c>
      <c r="Q160" s="85">
        <f t="shared" si="27"/>
        <v>0</v>
      </c>
      <c r="R160" s="52"/>
    </row>
    <row r="161" spans="2:18" ht="13" x14ac:dyDescent="0.3">
      <c r="B161" s="43">
        <v>6828186.5</v>
      </c>
      <c r="C161" s="36">
        <v>6.9</v>
      </c>
      <c r="D161" s="51">
        <v>0</v>
      </c>
      <c r="E161" s="71">
        <v>0</v>
      </c>
      <c r="F161" s="51">
        <v>1</v>
      </c>
      <c r="G161" s="104"/>
      <c r="H161" s="44">
        <f t="shared" si="29"/>
        <v>0</v>
      </c>
      <c r="I161" s="44">
        <f t="shared" si="29"/>
        <v>0</v>
      </c>
      <c r="J161" s="44">
        <f t="shared" si="29"/>
        <v>6828186.5</v>
      </c>
      <c r="K161" s="40"/>
      <c r="L161" s="85">
        <f t="shared" si="28"/>
        <v>0</v>
      </c>
      <c r="M161" s="85">
        <f t="shared" si="25"/>
        <v>0</v>
      </c>
      <c r="N161" s="85">
        <f t="shared" si="23"/>
        <v>6828186.5</v>
      </c>
      <c r="O161" s="85">
        <f t="shared" si="24"/>
        <v>0</v>
      </c>
      <c r="P161" s="85">
        <f t="shared" si="26"/>
        <v>0</v>
      </c>
      <c r="Q161" s="85">
        <f t="shared" si="27"/>
        <v>0</v>
      </c>
      <c r="R161" s="52"/>
    </row>
    <row r="162" spans="2:18" ht="13" x14ac:dyDescent="0.3">
      <c r="B162" s="43">
        <v>106032.68000000001</v>
      </c>
      <c r="C162" s="36">
        <v>69</v>
      </c>
      <c r="D162" s="51">
        <v>0</v>
      </c>
      <c r="E162" s="71">
        <v>0</v>
      </c>
      <c r="F162" s="51">
        <v>1</v>
      </c>
      <c r="G162" s="104"/>
      <c r="H162" s="44">
        <f t="shared" si="29"/>
        <v>0</v>
      </c>
      <c r="I162" s="44">
        <f t="shared" si="29"/>
        <v>0</v>
      </c>
      <c r="J162" s="44">
        <f t="shared" si="29"/>
        <v>106032.68000000001</v>
      </c>
      <c r="K162" s="40"/>
      <c r="L162" s="85">
        <f t="shared" si="28"/>
        <v>0</v>
      </c>
      <c r="M162" s="85">
        <f t="shared" si="25"/>
        <v>106032.68000000001</v>
      </c>
      <c r="N162" s="85">
        <f t="shared" si="23"/>
        <v>0</v>
      </c>
      <c r="O162" s="85">
        <f t="shared" si="24"/>
        <v>0</v>
      </c>
      <c r="P162" s="85">
        <f t="shared" si="26"/>
        <v>0</v>
      </c>
      <c r="Q162" s="85">
        <f t="shared" si="27"/>
        <v>0</v>
      </c>
      <c r="R162" s="52"/>
    </row>
    <row r="163" spans="2:18" ht="13" x14ac:dyDescent="0.3">
      <c r="B163" s="43">
        <v>1499603.9099999997</v>
      </c>
      <c r="C163" s="36">
        <v>13.8</v>
      </c>
      <c r="D163" s="51">
        <v>1</v>
      </c>
      <c r="E163" s="71">
        <v>0</v>
      </c>
      <c r="F163" s="51">
        <v>0</v>
      </c>
      <c r="G163" s="104"/>
      <c r="H163" s="44">
        <f t="shared" si="29"/>
        <v>1499603.9099999997</v>
      </c>
      <c r="I163" s="44">
        <f t="shared" si="29"/>
        <v>0</v>
      </c>
      <c r="J163" s="44">
        <f t="shared" si="29"/>
        <v>0</v>
      </c>
      <c r="K163" s="40"/>
      <c r="L163" s="85">
        <f t="shared" si="28"/>
        <v>0</v>
      </c>
      <c r="M163" s="85">
        <f t="shared" si="25"/>
        <v>0</v>
      </c>
      <c r="N163" s="85">
        <f t="shared" si="23"/>
        <v>899762.34599999979</v>
      </c>
      <c r="O163" s="85">
        <f t="shared" si="24"/>
        <v>599841.5639999999</v>
      </c>
      <c r="P163" s="85">
        <f t="shared" si="26"/>
        <v>0</v>
      </c>
      <c r="Q163" s="85">
        <f t="shared" si="27"/>
        <v>0</v>
      </c>
      <c r="R163" s="52"/>
    </row>
    <row r="164" spans="2:18" ht="13" x14ac:dyDescent="0.3">
      <c r="B164" s="43">
        <v>22785208.990000002</v>
      </c>
      <c r="C164" s="36">
        <v>25</v>
      </c>
      <c r="D164" s="51">
        <v>1</v>
      </c>
      <c r="E164" s="71">
        <v>0</v>
      </c>
      <c r="F164" s="51">
        <v>0</v>
      </c>
      <c r="G164" s="104"/>
      <c r="H164" s="44">
        <f t="shared" si="29"/>
        <v>22785208.990000002</v>
      </c>
      <c r="I164" s="44">
        <f t="shared" si="29"/>
        <v>0</v>
      </c>
      <c r="J164" s="44">
        <f t="shared" si="29"/>
        <v>0</v>
      </c>
      <c r="K164" s="40"/>
      <c r="L164" s="85">
        <f t="shared" si="28"/>
        <v>0</v>
      </c>
      <c r="M164" s="85">
        <f t="shared" si="25"/>
        <v>0</v>
      </c>
      <c r="N164" s="85">
        <f t="shared" si="23"/>
        <v>13671125.394000001</v>
      </c>
      <c r="O164" s="85">
        <f t="shared" si="24"/>
        <v>9114083.5960000008</v>
      </c>
      <c r="P164" s="85">
        <f t="shared" si="26"/>
        <v>0</v>
      </c>
      <c r="Q164" s="85">
        <f t="shared" si="27"/>
        <v>0</v>
      </c>
      <c r="R164" s="52"/>
    </row>
    <row r="165" spans="2:18" ht="13" x14ac:dyDescent="0.3">
      <c r="B165" s="43">
        <v>902899.19999999972</v>
      </c>
      <c r="C165" s="36">
        <v>13.8</v>
      </c>
      <c r="D165" s="51">
        <v>0</v>
      </c>
      <c r="E165" s="71">
        <v>0</v>
      </c>
      <c r="F165" s="51">
        <v>1</v>
      </c>
      <c r="G165" s="104"/>
      <c r="H165" s="44">
        <f t="shared" si="29"/>
        <v>0</v>
      </c>
      <c r="I165" s="44">
        <f t="shared" si="29"/>
        <v>0</v>
      </c>
      <c r="J165" s="44">
        <f t="shared" si="29"/>
        <v>902899.19999999972</v>
      </c>
      <c r="K165" s="40"/>
      <c r="L165" s="85">
        <f t="shared" si="28"/>
        <v>0</v>
      </c>
      <c r="M165" s="85">
        <f t="shared" si="25"/>
        <v>0</v>
      </c>
      <c r="N165" s="85">
        <f t="shared" si="23"/>
        <v>902899.19999999972</v>
      </c>
      <c r="O165" s="85">
        <f t="shared" si="24"/>
        <v>0</v>
      </c>
      <c r="P165" s="85">
        <f t="shared" si="26"/>
        <v>0</v>
      </c>
      <c r="Q165" s="85">
        <f t="shared" si="27"/>
        <v>0</v>
      </c>
      <c r="R165" s="52"/>
    </row>
    <row r="166" spans="2:18" ht="13" x14ac:dyDescent="0.3">
      <c r="B166" s="43">
        <v>19951226.07</v>
      </c>
      <c r="C166" s="36">
        <v>69</v>
      </c>
      <c r="D166" s="51">
        <v>0</v>
      </c>
      <c r="E166" s="71">
        <v>0</v>
      </c>
      <c r="F166" s="51">
        <v>1</v>
      </c>
      <c r="G166" s="104"/>
      <c r="H166" s="44">
        <f t="shared" si="29"/>
        <v>0</v>
      </c>
      <c r="I166" s="44">
        <f t="shared" si="29"/>
        <v>0</v>
      </c>
      <c r="J166" s="44">
        <f t="shared" si="29"/>
        <v>19951226.07</v>
      </c>
      <c r="K166" s="40"/>
      <c r="L166" s="85">
        <f t="shared" si="28"/>
        <v>0</v>
      </c>
      <c r="M166" s="85">
        <f t="shared" si="25"/>
        <v>19951226.07</v>
      </c>
      <c r="N166" s="85">
        <f t="shared" si="23"/>
        <v>0</v>
      </c>
      <c r="O166" s="85">
        <f t="shared" si="24"/>
        <v>0</v>
      </c>
      <c r="P166" s="85">
        <f t="shared" si="26"/>
        <v>0</v>
      </c>
      <c r="Q166" s="85">
        <f t="shared" si="27"/>
        <v>0</v>
      </c>
      <c r="R166" s="52"/>
    </row>
    <row r="167" spans="2:18" ht="13" x14ac:dyDescent="0.3">
      <c r="B167" s="43">
        <v>30898022.580000002</v>
      </c>
      <c r="C167" s="36">
        <v>138</v>
      </c>
      <c r="D167" s="51">
        <v>0</v>
      </c>
      <c r="E167" s="71">
        <v>0</v>
      </c>
      <c r="F167" s="51">
        <v>1</v>
      </c>
      <c r="G167" s="104"/>
      <c r="H167" s="44">
        <f t="shared" si="29"/>
        <v>0</v>
      </c>
      <c r="I167" s="44">
        <f t="shared" si="29"/>
        <v>0</v>
      </c>
      <c r="J167" s="44">
        <f t="shared" si="29"/>
        <v>30898022.580000002</v>
      </c>
      <c r="K167" s="40"/>
      <c r="L167" s="85">
        <f t="shared" si="28"/>
        <v>0</v>
      </c>
      <c r="M167" s="85">
        <f t="shared" si="25"/>
        <v>30898022.580000002</v>
      </c>
      <c r="N167" s="85">
        <f t="shared" si="23"/>
        <v>0</v>
      </c>
      <c r="O167" s="85">
        <f t="shared" si="24"/>
        <v>0</v>
      </c>
      <c r="P167" s="85">
        <f t="shared" si="26"/>
        <v>0</v>
      </c>
      <c r="Q167" s="85">
        <f t="shared" si="27"/>
        <v>0</v>
      </c>
      <c r="R167" s="52"/>
    </row>
    <row r="168" spans="2:18" ht="13" x14ac:dyDescent="0.3">
      <c r="B168" s="43">
        <v>1429315.06</v>
      </c>
      <c r="C168" s="36">
        <v>25</v>
      </c>
      <c r="D168" s="51">
        <v>1</v>
      </c>
      <c r="E168" s="71">
        <v>0</v>
      </c>
      <c r="F168" s="51">
        <v>0</v>
      </c>
      <c r="G168" s="104"/>
      <c r="H168" s="44">
        <f t="shared" si="29"/>
        <v>1429315.06</v>
      </c>
      <c r="I168" s="44">
        <f t="shared" si="29"/>
        <v>0</v>
      </c>
      <c r="J168" s="44">
        <f t="shared" si="29"/>
        <v>0</v>
      </c>
      <c r="K168" s="40"/>
      <c r="L168" s="85">
        <f t="shared" si="28"/>
        <v>0</v>
      </c>
      <c r="M168" s="85">
        <f t="shared" si="25"/>
        <v>0</v>
      </c>
      <c r="N168" s="85">
        <f t="shared" si="23"/>
        <v>857589.03599999996</v>
      </c>
      <c r="O168" s="85">
        <f t="shared" si="24"/>
        <v>571726.02400000009</v>
      </c>
      <c r="P168" s="85">
        <f t="shared" si="26"/>
        <v>0</v>
      </c>
      <c r="Q168" s="85">
        <f t="shared" si="27"/>
        <v>0</v>
      </c>
      <c r="R168" s="52"/>
    </row>
    <row r="169" spans="2:18" ht="13" x14ac:dyDescent="0.3">
      <c r="B169" s="43">
        <v>405265.94000000006</v>
      </c>
      <c r="C169" s="36">
        <v>4.16</v>
      </c>
      <c r="D169" s="51">
        <v>0</v>
      </c>
      <c r="E169" s="71">
        <v>0</v>
      </c>
      <c r="F169" s="51">
        <v>1</v>
      </c>
      <c r="G169" s="104"/>
      <c r="H169" s="44">
        <f t="shared" si="29"/>
        <v>0</v>
      </c>
      <c r="I169" s="44">
        <f t="shared" si="29"/>
        <v>0</v>
      </c>
      <c r="J169" s="44">
        <f t="shared" si="29"/>
        <v>405265.94000000006</v>
      </c>
      <c r="K169" s="40"/>
      <c r="L169" s="85">
        <f t="shared" si="28"/>
        <v>0</v>
      </c>
      <c r="M169" s="85">
        <f t="shared" si="25"/>
        <v>0</v>
      </c>
      <c r="N169" s="85">
        <f t="shared" si="23"/>
        <v>405265.94000000006</v>
      </c>
      <c r="O169" s="85">
        <f t="shared" si="24"/>
        <v>0</v>
      </c>
      <c r="P169" s="85">
        <f t="shared" si="26"/>
        <v>0</v>
      </c>
      <c r="Q169" s="85">
        <f t="shared" si="27"/>
        <v>0</v>
      </c>
      <c r="R169" s="52"/>
    </row>
    <row r="170" spans="2:18" ht="13" x14ac:dyDescent="0.3">
      <c r="B170" s="43">
        <v>64027217.560000002</v>
      </c>
      <c r="C170" s="36">
        <v>25</v>
      </c>
      <c r="D170" s="51">
        <v>0</v>
      </c>
      <c r="E170" s="71">
        <v>0</v>
      </c>
      <c r="F170" s="51">
        <v>1</v>
      </c>
      <c r="G170" s="104"/>
      <c r="H170" s="44">
        <f t="shared" si="29"/>
        <v>0</v>
      </c>
      <c r="I170" s="44">
        <f t="shared" si="29"/>
        <v>0</v>
      </c>
      <c r="J170" s="44">
        <f t="shared" si="29"/>
        <v>64027217.560000002</v>
      </c>
      <c r="K170" s="40"/>
      <c r="L170" s="85">
        <f t="shared" si="28"/>
        <v>0</v>
      </c>
      <c r="M170" s="85">
        <f t="shared" si="25"/>
        <v>0</v>
      </c>
      <c r="N170" s="85">
        <f t="shared" si="23"/>
        <v>64027217.560000002</v>
      </c>
      <c r="O170" s="85">
        <f t="shared" si="24"/>
        <v>0</v>
      </c>
      <c r="P170" s="85">
        <f t="shared" si="26"/>
        <v>0</v>
      </c>
      <c r="Q170" s="85">
        <f t="shared" si="27"/>
        <v>0</v>
      </c>
      <c r="R170" s="52"/>
    </row>
    <row r="171" spans="2:18" ht="13" x14ac:dyDescent="0.3">
      <c r="B171" s="43">
        <v>5148265.71</v>
      </c>
      <c r="C171" s="36">
        <v>138</v>
      </c>
      <c r="D171" s="51">
        <v>0.203125</v>
      </c>
      <c r="E171" s="71">
        <v>0.796875</v>
      </c>
      <c r="F171" s="51">
        <v>0</v>
      </c>
      <c r="G171" s="104"/>
      <c r="H171" s="44">
        <f t="shared" si="29"/>
        <v>1045741.4723437499</v>
      </c>
      <c r="I171" s="44">
        <f t="shared" si="29"/>
        <v>4102524.2376562501</v>
      </c>
      <c r="J171" s="44">
        <f t="shared" si="29"/>
        <v>0</v>
      </c>
      <c r="K171" s="40"/>
      <c r="L171" s="85">
        <f t="shared" si="28"/>
        <v>0</v>
      </c>
      <c r="M171" s="85">
        <f t="shared" si="25"/>
        <v>0</v>
      </c>
      <c r="N171" s="85">
        <f t="shared" si="23"/>
        <v>627444.88340624992</v>
      </c>
      <c r="O171" s="85">
        <f t="shared" si="24"/>
        <v>418296.58893750003</v>
      </c>
      <c r="P171" s="85">
        <f t="shared" si="26"/>
        <v>4102524.2376562501</v>
      </c>
      <c r="Q171" s="85">
        <f t="shared" si="27"/>
        <v>0</v>
      </c>
      <c r="R171" s="52"/>
    </row>
    <row r="172" spans="2:18" ht="13" x14ac:dyDescent="0.3">
      <c r="B172" s="43">
        <v>22419249.109999999</v>
      </c>
      <c r="C172" s="36">
        <v>240</v>
      </c>
      <c r="D172" s="51">
        <v>0</v>
      </c>
      <c r="E172" s="71">
        <v>0</v>
      </c>
      <c r="F172" s="51">
        <v>1</v>
      </c>
      <c r="G172" s="104"/>
      <c r="H172" s="44">
        <f t="shared" si="29"/>
        <v>0</v>
      </c>
      <c r="I172" s="44">
        <f t="shared" si="29"/>
        <v>0</v>
      </c>
      <c r="J172" s="44">
        <f t="shared" si="29"/>
        <v>22419249.109999999</v>
      </c>
      <c r="K172" s="40"/>
      <c r="L172" s="85">
        <f t="shared" si="28"/>
        <v>22419249.109999999</v>
      </c>
      <c r="M172" s="85">
        <f t="shared" si="25"/>
        <v>0</v>
      </c>
      <c r="N172" s="85">
        <f t="shared" si="23"/>
        <v>0</v>
      </c>
      <c r="O172" s="85">
        <f t="shared" si="24"/>
        <v>0</v>
      </c>
      <c r="P172" s="85">
        <f t="shared" si="26"/>
        <v>0</v>
      </c>
      <c r="Q172" s="85">
        <f t="shared" si="27"/>
        <v>0</v>
      </c>
      <c r="R172" s="52"/>
    </row>
    <row r="173" spans="2:18" ht="13" x14ac:dyDescent="0.3">
      <c r="B173" s="43">
        <v>20115268.740000002</v>
      </c>
      <c r="C173" s="36">
        <v>25</v>
      </c>
      <c r="D173" s="51">
        <v>1</v>
      </c>
      <c r="E173" s="71">
        <v>0</v>
      </c>
      <c r="F173" s="51">
        <v>0</v>
      </c>
      <c r="G173" s="104"/>
      <c r="H173" s="44">
        <f t="shared" si="29"/>
        <v>20115268.740000002</v>
      </c>
      <c r="I173" s="44">
        <f t="shared" si="29"/>
        <v>0</v>
      </c>
      <c r="J173" s="44">
        <f t="shared" si="29"/>
        <v>0</v>
      </c>
      <c r="K173" s="40"/>
      <c r="L173" s="85">
        <f t="shared" si="28"/>
        <v>0</v>
      </c>
      <c r="M173" s="85">
        <f t="shared" si="25"/>
        <v>0</v>
      </c>
      <c r="N173" s="85">
        <f t="shared" si="23"/>
        <v>12069161.244000001</v>
      </c>
      <c r="O173" s="85">
        <f t="shared" si="24"/>
        <v>8046107.4960000012</v>
      </c>
      <c r="P173" s="85">
        <f t="shared" si="26"/>
        <v>0</v>
      </c>
      <c r="Q173" s="85">
        <f t="shared" si="27"/>
        <v>0</v>
      </c>
      <c r="R173" s="52"/>
    </row>
    <row r="174" spans="2:18" ht="13" x14ac:dyDescent="0.3">
      <c r="B174" s="43">
        <v>7956693.5599999996</v>
      </c>
      <c r="C174" s="36">
        <v>25</v>
      </c>
      <c r="D174" s="51">
        <v>0.84952380952380957</v>
      </c>
      <c r="E174" s="71">
        <v>0.15047619047619049</v>
      </c>
      <c r="F174" s="51">
        <v>0</v>
      </c>
      <c r="G174" s="104"/>
      <c r="H174" s="44">
        <f t="shared" si="29"/>
        <v>6759400.6243047621</v>
      </c>
      <c r="I174" s="44">
        <f t="shared" si="29"/>
        <v>1197292.9356952382</v>
      </c>
      <c r="J174" s="44">
        <f t="shared" si="29"/>
        <v>0</v>
      </c>
      <c r="K174" s="40"/>
      <c r="L174" s="85">
        <f t="shared" si="28"/>
        <v>0</v>
      </c>
      <c r="M174" s="85">
        <f t="shared" si="25"/>
        <v>0</v>
      </c>
      <c r="N174" s="85">
        <f t="shared" si="23"/>
        <v>4055640.3745828569</v>
      </c>
      <c r="O174" s="85">
        <f t="shared" si="24"/>
        <v>2703760.2497219052</v>
      </c>
      <c r="P174" s="85">
        <f t="shared" si="26"/>
        <v>1197292.9356952382</v>
      </c>
      <c r="Q174" s="85">
        <f t="shared" si="27"/>
        <v>0</v>
      </c>
      <c r="R174" s="52"/>
    </row>
    <row r="175" spans="2:18" ht="13" x14ac:dyDescent="0.3">
      <c r="B175" s="43">
        <v>6936481.2299999995</v>
      </c>
      <c r="C175" s="36">
        <v>13.8</v>
      </c>
      <c r="D175" s="51">
        <v>0</v>
      </c>
      <c r="E175" s="71">
        <v>0</v>
      </c>
      <c r="F175" s="51">
        <v>1</v>
      </c>
      <c r="G175" s="104"/>
      <c r="H175" s="44">
        <f t="shared" si="29"/>
        <v>0</v>
      </c>
      <c r="I175" s="44">
        <f t="shared" si="29"/>
        <v>0</v>
      </c>
      <c r="J175" s="44">
        <f t="shared" si="29"/>
        <v>6936481.2299999995</v>
      </c>
      <c r="K175" s="40"/>
      <c r="L175" s="85">
        <f t="shared" si="28"/>
        <v>0</v>
      </c>
      <c r="M175" s="85">
        <f t="shared" si="25"/>
        <v>0</v>
      </c>
      <c r="N175" s="85">
        <f t="shared" si="23"/>
        <v>6936481.2299999995</v>
      </c>
      <c r="O175" s="85">
        <f t="shared" si="24"/>
        <v>0</v>
      </c>
      <c r="P175" s="85">
        <f t="shared" si="26"/>
        <v>0</v>
      </c>
      <c r="Q175" s="85">
        <f t="shared" si="27"/>
        <v>0</v>
      </c>
      <c r="R175" s="52"/>
    </row>
    <row r="176" spans="2:18" ht="13" x14ac:dyDescent="0.3">
      <c r="B176" s="43">
        <v>8553508.3899999987</v>
      </c>
      <c r="C176" s="36">
        <v>25</v>
      </c>
      <c r="D176" s="51">
        <v>1</v>
      </c>
      <c r="E176" s="71">
        <v>0</v>
      </c>
      <c r="F176" s="51">
        <v>0</v>
      </c>
      <c r="G176" s="104"/>
      <c r="H176" s="44">
        <f t="shared" si="29"/>
        <v>8553508.3899999987</v>
      </c>
      <c r="I176" s="44">
        <f t="shared" si="29"/>
        <v>0</v>
      </c>
      <c r="J176" s="44">
        <f t="shared" si="29"/>
        <v>0</v>
      </c>
      <c r="K176" s="40"/>
      <c r="L176" s="85">
        <f t="shared" si="28"/>
        <v>0</v>
      </c>
      <c r="M176" s="85">
        <f t="shared" si="25"/>
        <v>0</v>
      </c>
      <c r="N176" s="85">
        <f t="shared" si="23"/>
        <v>5132105.0339999991</v>
      </c>
      <c r="O176" s="85">
        <f t="shared" si="24"/>
        <v>3421403.3559999997</v>
      </c>
      <c r="P176" s="85">
        <f t="shared" si="26"/>
        <v>0</v>
      </c>
      <c r="Q176" s="85">
        <f t="shared" si="27"/>
        <v>0</v>
      </c>
      <c r="R176" s="52"/>
    </row>
    <row r="177" spans="2:18" ht="13" x14ac:dyDescent="0.3">
      <c r="B177" s="43">
        <v>1153546.9300000002</v>
      </c>
      <c r="C177" s="36">
        <v>4.16</v>
      </c>
      <c r="D177" s="51">
        <v>1</v>
      </c>
      <c r="E177" s="71">
        <v>0</v>
      </c>
      <c r="F177" s="51">
        <v>0</v>
      </c>
      <c r="G177" s="104"/>
      <c r="H177" s="44">
        <f t="shared" si="29"/>
        <v>1153546.9300000002</v>
      </c>
      <c r="I177" s="44">
        <f t="shared" si="29"/>
        <v>0</v>
      </c>
      <c r="J177" s="44">
        <f t="shared" si="29"/>
        <v>0</v>
      </c>
      <c r="K177" s="40"/>
      <c r="L177" s="85">
        <f t="shared" si="28"/>
        <v>0</v>
      </c>
      <c r="M177" s="85">
        <f t="shared" si="25"/>
        <v>0</v>
      </c>
      <c r="N177" s="85">
        <f t="shared" si="23"/>
        <v>692128.15800000005</v>
      </c>
      <c r="O177" s="85">
        <f t="shared" si="24"/>
        <v>461418.77200000011</v>
      </c>
      <c r="P177" s="85">
        <f t="shared" si="26"/>
        <v>0</v>
      </c>
      <c r="Q177" s="85">
        <f t="shared" si="27"/>
        <v>0</v>
      </c>
      <c r="R177" s="52"/>
    </row>
    <row r="178" spans="2:18" ht="13" x14ac:dyDescent="0.3">
      <c r="B178" s="43">
        <v>22543476.779999997</v>
      </c>
      <c r="C178" s="36">
        <v>25</v>
      </c>
      <c r="D178" s="51">
        <v>1</v>
      </c>
      <c r="E178" s="71">
        <v>0</v>
      </c>
      <c r="F178" s="51">
        <v>0</v>
      </c>
      <c r="G178" s="104"/>
      <c r="H178" s="44">
        <f t="shared" si="29"/>
        <v>22543476.779999997</v>
      </c>
      <c r="I178" s="44">
        <f t="shared" si="29"/>
        <v>0</v>
      </c>
      <c r="J178" s="44">
        <f t="shared" si="29"/>
        <v>0</v>
      </c>
      <c r="K178" s="40"/>
      <c r="L178" s="85">
        <f t="shared" si="28"/>
        <v>0</v>
      </c>
      <c r="M178" s="85">
        <f t="shared" si="25"/>
        <v>0</v>
      </c>
      <c r="N178" s="85">
        <f t="shared" si="23"/>
        <v>13526086.067999998</v>
      </c>
      <c r="O178" s="85">
        <f t="shared" si="24"/>
        <v>9017390.7119999994</v>
      </c>
      <c r="P178" s="85">
        <f t="shared" si="26"/>
        <v>0</v>
      </c>
      <c r="Q178" s="85">
        <f t="shared" si="27"/>
        <v>0</v>
      </c>
      <c r="R178" s="52"/>
    </row>
    <row r="179" spans="2:18" ht="13" x14ac:dyDescent="0.3">
      <c r="B179" s="43">
        <v>1626547.0699999998</v>
      </c>
      <c r="C179" s="36">
        <v>25</v>
      </c>
      <c r="D179" s="51">
        <v>1</v>
      </c>
      <c r="E179" s="71">
        <v>0</v>
      </c>
      <c r="F179" s="51">
        <v>0</v>
      </c>
      <c r="G179" s="104"/>
      <c r="H179" s="44">
        <f t="shared" si="29"/>
        <v>1626547.0699999998</v>
      </c>
      <c r="I179" s="44">
        <f t="shared" si="29"/>
        <v>0</v>
      </c>
      <c r="J179" s="44">
        <f t="shared" si="29"/>
        <v>0</v>
      </c>
      <c r="K179" s="40"/>
      <c r="L179" s="85">
        <f t="shared" si="28"/>
        <v>0</v>
      </c>
      <c r="M179" s="85">
        <f t="shared" si="25"/>
        <v>0</v>
      </c>
      <c r="N179" s="85">
        <f t="shared" si="23"/>
        <v>975928.24199999985</v>
      </c>
      <c r="O179" s="85">
        <f t="shared" si="24"/>
        <v>650618.82799999998</v>
      </c>
      <c r="P179" s="85">
        <f t="shared" si="26"/>
        <v>0</v>
      </c>
      <c r="Q179" s="85">
        <f t="shared" si="27"/>
        <v>0</v>
      </c>
      <c r="R179" s="52"/>
    </row>
    <row r="180" spans="2:18" ht="13" x14ac:dyDescent="0.3">
      <c r="B180" s="43">
        <v>1039031.8200000001</v>
      </c>
      <c r="C180" s="36">
        <v>13.8</v>
      </c>
      <c r="D180" s="51">
        <v>0</v>
      </c>
      <c r="E180" s="71">
        <v>0</v>
      </c>
      <c r="F180" s="51">
        <v>1</v>
      </c>
      <c r="G180" s="104"/>
      <c r="H180" s="44">
        <f t="shared" si="29"/>
        <v>0</v>
      </c>
      <c r="I180" s="44">
        <f t="shared" si="29"/>
        <v>0</v>
      </c>
      <c r="J180" s="44">
        <f t="shared" si="29"/>
        <v>1039031.8200000001</v>
      </c>
      <c r="K180" s="40"/>
      <c r="L180" s="85">
        <f t="shared" si="28"/>
        <v>0</v>
      </c>
      <c r="M180" s="85">
        <f t="shared" si="25"/>
        <v>0</v>
      </c>
      <c r="N180" s="85">
        <f t="shared" si="23"/>
        <v>1039031.8200000001</v>
      </c>
      <c r="O180" s="85">
        <f t="shared" si="24"/>
        <v>0</v>
      </c>
      <c r="P180" s="85">
        <f t="shared" si="26"/>
        <v>0</v>
      </c>
      <c r="Q180" s="85">
        <f t="shared" si="27"/>
        <v>0</v>
      </c>
      <c r="R180" s="52"/>
    </row>
    <row r="181" spans="2:18" ht="13" x14ac:dyDescent="0.3">
      <c r="B181" s="43">
        <v>671082.75000000012</v>
      </c>
      <c r="C181" s="36">
        <v>25</v>
      </c>
      <c r="D181" s="51">
        <v>1</v>
      </c>
      <c r="E181" s="71">
        <v>0</v>
      </c>
      <c r="F181" s="51">
        <v>0</v>
      </c>
      <c r="G181" s="104"/>
      <c r="H181" s="44">
        <f t="shared" si="29"/>
        <v>671082.75000000012</v>
      </c>
      <c r="I181" s="44">
        <f t="shared" si="29"/>
        <v>0</v>
      </c>
      <c r="J181" s="44">
        <f t="shared" si="29"/>
        <v>0</v>
      </c>
      <c r="K181" s="40"/>
      <c r="L181" s="85">
        <f t="shared" si="28"/>
        <v>0</v>
      </c>
      <c r="M181" s="85">
        <f t="shared" si="25"/>
        <v>0</v>
      </c>
      <c r="N181" s="85">
        <f t="shared" si="23"/>
        <v>402649.65000000008</v>
      </c>
      <c r="O181" s="85">
        <f t="shared" si="24"/>
        <v>268433.10000000003</v>
      </c>
      <c r="P181" s="85">
        <f t="shared" si="26"/>
        <v>0</v>
      </c>
      <c r="Q181" s="85">
        <f t="shared" si="27"/>
        <v>0</v>
      </c>
      <c r="R181" s="52"/>
    </row>
    <row r="182" spans="2:18" ht="13" x14ac:dyDescent="0.3">
      <c r="B182" s="43">
        <v>483825.10000000003</v>
      </c>
      <c r="C182" s="36">
        <v>4.16</v>
      </c>
      <c r="D182" s="51">
        <v>0</v>
      </c>
      <c r="E182" s="71">
        <v>0</v>
      </c>
      <c r="F182" s="51">
        <v>1</v>
      </c>
      <c r="G182" s="104"/>
      <c r="H182" s="44">
        <f t="shared" si="29"/>
        <v>0</v>
      </c>
      <c r="I182" s="44">
        <f t="shared" si="29"/>
        <v>0</v>
      </c>
      <c r="J182" s="44">
        <f t="shared" si="29"/>
        <v>483825.10000000003</v>
      </c>
      <c r="K182" s="40"/>
      <c r="L182" s="85">
        <f t="shared" si="28"/>
        <v>0</v>
      </c>
      <c r="M182" s="85">
        <f t="shared" si="25"/>
        <v>0</v>
      </c>
      <c r="N182" s="85">
        <f t="shared" si="23"/>
        <v>483825.10000000003</v>
      </c>
      <c r="O182" s="85">
        <f t="shared" si="24"/>
        <v>0</v>
      </c>
      <c r="P182" s="85">
        <f t="shared" si="26"/>
        <v>0</v>
      </c>
      <c r="Q182" s="85">
        <f t="shared" si="27"/>
        <v>0</v>
      </c>
      <c r="R182" s="52"/>
    </row>
    <row r="183" spans="2:18" ht="13" x14ac:dyDescent="0.3">
      <c r="B183" s="43">
        <v>3563686.3</v>
      </c>
      <c r="C183" s="36">
        <v>138</v>
      </c>
      <c r="D183" s="51">
        <v>0</v>
      </c>
      <c r="E183" s="71">
        <v>0</v>
      </c>
      <c r="F183" s="51">
        <v>1</v>
      </c>
      <c r="G183" s="104"/>
      <c r="H183" s="44">
        <f t="shared" si="29"/>
        <v>0</v>
      </c>
      <c r="I183" s="44">
        <f t="shared" si="29"/>
        <v>0</v>
      </c>
      <c r="J183" s="44">
        <f t="shared" si="29"/>
        <v>3563686.3</v>
      </c>
      <c r="K183" s="40"/>
      <c r="L183" s="85">
        <f t="shared" si="28"/>
        <v>0</v>
      </c>
      <c r="M183" s="85">
        <f t="shared" si="25"/>
        <v>3563686.3</v>
      </c>
      <c r="N183" s="85">
        <f t="shared" si="23"/>
        <v>0</v>
      </c>
      <c r="O183" s="85">
        <f t="shared" si="24"/>
        <v>0</v>
      </c>
      <c r="P183" s="85">
        <f t="shared" si="26"/>
        <v>0</v>
      </c>
      <c r="Q183" s="85">
        <f t="shared" si="27"/>
        <v>0</v>
      </c>
      <c r="R183" s="52"/>
    </row>
    <row r="184" spans="2:18" ht="13" x14ac:dyDescent="0.3">
      <c r="B184" s="43">
        <v>2749142.0100000002</v>
      </c>
      <c r="C184" s="36">
        <v>4.16</v>
      </c>
      <c r="D184" s="51">
        <v>1</v>
      </c>
      <c r="E184" s="71">
        <v>0</v>
      </c>
      <c r="F184" s="51">
        <v>0</v>
      </c>
      <c r="G184" s="104"/>
      <c r="H184" s="44">
        <f t="shared" si="29"/>
        <v>2749142.0100000002</v>
      </c>
      <c r="I184" s="44">
        <f t="shared" si="29"/>
        <v>0</v>
      </c>
      <c r="J184" s="44">
        <f t="shared" si="29"/>
        <v>0</v>
      </c>
      <c r="K184" s="40"/>
      <c r="L184" s="85">
        <f t="shared" si="28"/>
        <v>0</v>
      </c>
      <c r="M184" s="85">
        <f t="shared" si="25"/>
        <v>0</v>
      </c>
      <c r="N184" s="85">
        <f t="shared" si="23"/>
        <v>1649485.206</v>
      </c>
      <c r="O184" s="85">
        <f t="shared" si="24"/>
        <v>1099656.8040000002</v>
      </c>
      <c r="P184" s="85">
        <f t="shared" si="26"/>
        <v>0</v>
      </c>
      <c r="Q184" s="85">
        <f t="shared" si="27"/>
        <v>0</v>
      </c>
      <c r="R184" s="52"/>
    </row>
    <row r="185" spans="2:18" ht="13" x14ac:dyDescent="0.3">
      <c r="B185" s="43">
        <v>3823473.64</v>
      </c>
      <c r="C185" s="36">
        <v>25</v>
      </c>
      <c r="D185" s="51">
        <v>0.92517006802721091</v>
      </c>
      <c r="E185" s="71">
        <v>7.4829931972789129E-2</v>
      </c>
      <c r="F185" s="51">
        <v>0</v>
      </c>
      <c r="G185" s="104"/>
      <c r="H185" s="44">
        <f t="shared" si="29"/>
        <v>3537363.3676190479</v>
      </c>
      <c r="I185" s="44">
        <f t="shared" si="29"/>
        <v>286110.27238095243</v>
      </c>
      <c r="J185" s="44">
        <f t="shared" si="29"/>
        <v>0</v>
      </c>
      <c r="K185" s="40"/>
      <c r="L185" s="85">
        <f t="shared" si="28"/>
        <v>0</v>
      </c>
      <c r="M185" s="85">
        <f t="shared" si="25"/>
        <v>0</v>
      </c>
      <c r="N185" s="85">
        <f t="shared" si="23"/>
        <v>2122418.0205714288</v>
      </c>
      <c r="O185" s="85">
        <f t="shared" si="24"/>
        <v>1414945.3470476193</v>
      </c>
      <c r="P185" s="85">
        <f t="shared" si="26"/>
        <v>286110.27238095243</v>
      </c>
      <c r="Q185" s="85">
        <f t="shared" si="27"/>
        <v>0</v>
      </c>
      <c r="R185" s="52"/>
    </row>
    <row r="186" spans="2:18" ht="13" x14ac:dyDescent="0.3">
      <c r="B186" s="43">
        <v>2992977.2199999997</v>
      </c>
      <c r="C186" s="36">
        <v>25</v>
      </c>
      <c r="D186" s="51">
        <v>1</v>
      </c>
      <c r="E186" s="71">
        <v>0</v>
      </c>
      <c r="F186" s="51">
        <v>0</v>
      </c>
      <c r="G186" s="104"/>
      <c r="H186" s="44">
        <f t="shared" si="29"/>
        <v>2992977.2199999997</v>
      </c>
      <c r="I186" s="44">
        <f t="shared" si="29"/>
        <v>0</v>
      </c>
      <c r="J186" s="44">
        <f t="shared" si="29"/>
        <v>0</v>
      </c>
      <c r="K186" s="40"/>
      <c r="L186" s="85">
        <f t="shared" si="28"/>
        <v>0</v>
      </c>
      <c r="M186" s="85">
        <f t="shared" si="25"/>
        <v>0</v>
      </c>
      <c r="N186" s="85">
        <f t="shared" si="23"/>
        <v>1795786.3319999997</v>
      </c>
      <c r="O186" s="85">
        <f t="shared" si="24"/>
        <v>1197190.888</v>
      </c>
      <c r="P186" s="85">
        <f t="shared" si="26"/>
        <v>0</v>
      </c>
      <c r="Q186" s="85">
        <f t="shared" si="27"/>
        <v>0</v>
      </c>
      <c r="R186" s="52"/>
    </row>
    <row r="187" spans="2:18" ht="13" x14ac:dyDescent="0.3">
      <c r="B187" s="43">
        <v>7951645.7799999993</v>
      </c>
      <c r="C187" s="36">
        <v>25</v>
      </c>
      <c r="D187" s="51">
        <v>1</v>
      </c>
      <c r="E187" s="71">
        <v>0</v>
      </c>
      <c r="F187" s="51">
        <v>0</v>
      </c>
      <c r="G187" s="104"/>
      <c r="H187" s="44">
        <f t="shared" si="29"/>
        <v>7951645.7799999993</v>
      </c>
      <c r="I187" s="44">
        <f t="shared" si="29"/>
        <v>0</v>
      </c>
      <c r="J187" s="44">
        <f t="shared" si="29"/>
        <v>0</v>
      </c>
      <c r="K187" s="40"/>
      <c r="L187" s="85">
        <f t="shared" si="28"/>
        <v>0</v>
      </c>
      <c r="M187" s="85">
        <f t="shared" si="25"/>
        <v>0</v>
      </c>
      <c r="N187" s="85">
        <f t="shared" si="23"/>
        <v>4770987.4679999994</v>
      </c>
      <c r="O187" s="85">
        <f t="shared" si="24"/>
        <v>3180658.3119999999</v>
      </c>
      <c r="P187" s="85">
        <f t="shared" si="26"/>
        <v>0</v>
      </c>
      <c r="Q187" s="85">
        <f t="shared" si="27"/>
        <v>0</v>
      </c>
      <c r="R187" s="52"/>
    </row>
    <row r="188" spans="2:18" ht="13" x14ac:dyDescent="0.3">
      <c r="B188" s="43">
        <v>481617.2200000002</v>
      </c>
      <c r="C188" s="36">
        <v>4.16</v>
      </c>
      <c r="D188" s="51">
        <v>0</v>
      </c>
      <c r="E188" s="71">
        <v>0</v>
      </c>
      <c r="F188" s="51">
        <v>1</v>
      </c>
      <c r="G188" s="104"/>
      <c r="H188" s="44">
        <f t="shared" si="29"/>
        <v>0</v>
      </c>
      <c r="I188" s="44">
        <f t="shared" si="29"/>
        <v>0</v>
      </c>
      <c r="J188" s="44">
        <f t="shared" si="29"/>
        <v>481617.2200000002</v>
      </c>
      <c r="K188" s="40"/>
      <c r="L188" s="85">
        <f t="shared" si="28"/>
        <v>0</v>
      </c>
      <c r="M188" s="85">
        <f t="shared" si="25"/>
        <v>0</v>
      </c>
      <c r="N188" s="85">
        <f t="shared" si="23"/>
        <v>481617.2200000002</v>
      </c>
      <c r="O188" s="85">
        <f t="shared" si="24"/>
        <v>0</v>
      </c>
      <c r="P188" s="85">
        <f t="shared" si="26"/>
        <v>0</v>
      </c>
      <c r="Q188" s="85">
        <f t="shared" si="27"/>
        <v>0</v>
      </c>
      <c r="R188" s="52"/>
    </row>
    <row r="189" spans="2:18" ht="13" x14ac:dyDescent="0.3">
      <c r="B189" s="43">
        <v>21949858.02</v>
      </c>
      <c r="C189" s="36">
        <v>240</v>
      </c>
      <c r="D189" s="51">
        <v>0</v>
      </c>
      <c r="E189" s="71">
        <v>0</v>
      </c>
      <c r="F189" s="51">
        <v>1</v>
      </c>
      <c r="G189" s="104"/>
      <c r="H189" s="44">
        <f t="shared" si="29"/>
        <v>0</v>
      </c>
      <c r="I189" s="44">
        <f t="shared" si="29"/>
        <v>0</v>
      </c>
      <c r="J189" s="44">
        <f t="shared" si="29"/>
        <v>21949858.02</v>
      </c>
      <c r="K189" s="40"/>
      <c r="L189" s="85">
        <f t="shared" si="28"/>
        <v>21949858.02</v>
      </c>
      <c r="M189" s="85">
        <f t="shared" si="25"/>
        <v>0</v>
      </c>
      <c r="N189" s="85">
        <f t="shared" si="23"/>
        <v>0</v>
      </c>
      <c r="O189" s="85">
        <f t="shared" si="24"/>
        <v>0</v>
      </c>
      <c r="P189" s="85">
        <f t="shared" si="26"/>
        <v>0</v>
      </c>
      <c r="Q189" s="85">
        <f t="shared" si="27"/>
        <v>0</v>
      </c>
      <c r="R189" s="52"/>
    </row>
    <row r="190" spans="2:18" ht="13" x14ac:dyDescent="0.3">
      <c r="B190" s="43">
        <v>2935882.5900000003</v>
      </c>
      <c r="C190" s="36">
        <v>25</v>
      </c>
      <c r="D190" s="51">
        <v>1</v>
      </c>
      <c r="E190" s="71">
        <v>0</v>
      </c>
      <c r="F190" s="51">
        <v>0</v>
      </c>
      <c r="G190" s="104"/>
      <c r="H190" s="44">
        <f t="shared" si="29"/>
        <v>2935882.5900000003</v>
      </c>
      <c r="I190" s="44">
        <f t="shared" si="29"/>
        <v>0</v>
      </c>
      <c r="J190" s="44">
        <f t="shared" si="29"/>
        <v>0</v>
      </c>
      <c r="K190" s="40"/>
      <c r="L190" s="85">
        <f t="shared" si="28"/>
        <v>0</v>
      </c>
      <c r="M190" s="85">
        <f t="shared" si="25"/>
        <v>0</v>
      </c>
      <c r="N190" s="85">
        <f t="shared" si="23"/>
        <v>1761529.5540000002</v>
      </c>
      <c r="O190" s="85">
        <f t="shared" si="24"/>
        <v>1174353.0360000001</v>
      </c>
      <c r="P190" s="85">
        <f t="shared" si="26"/>
        <v>0</v>
      </c>
      <c r="Q190" s="85">
        <f t="shared" si="27"/>
        <v>0</v>
      </c>
      <c r="R190" s="52"/>
    </row>
    <row r="191" spans="2:18" ht="13" x14ac:dyDescent="0.3">
      <c r="B191" s="43">
        <v>1714605.11</v>
      </c>
      <c r="C191" s="36">
        <v>25</v>
      </c>
      <c r="D191" s="51">
        <v>1</v>
      </c>
      <c r="E191" s="71">
        <v>0</v>
      </c>
      <c r="F191" s="51">
        <v>0</v>
      </c>
      <c r="G191" s="104"/>
      <c r="H191" s="44">
        <f t="shared" si="29"/>
        <v>1714605.11</v>
      </c>
      <c r="I191" s="44">
        <f t="shared" si="29"/>
        <v>0</v>
      </c>
      <c r="J191" s="44">
        <f t="shared" si="29"/>
        <v>0</v>
      </c>
      <c r="K191" s="40"/>
      <c r="L191" s="85">
        <f t="shared" si="28"/>
        <v>0</v>
      </c>
      <c r="M191" s="85">
        <f t="shared" si="25"/>
        <v>0</v>
      </c>
      <c r="N191" s="85">
        <f t="shared" si="23"/>
        <v>1028763.066</v>
      </c>
      <c r="O191" s="85">
        <f t="shared" si="24"/>
        <v>685842.04400000011</v>
      </c>
      <c r="P191" s="85">
        <f t="shared" si="26"/>
        <v>0</v>
      </c>
      <c r="Q191" s="85">
        <f t="shared" si="27"/>
        <v>0</v>
      </c>
      <c r="R191" s="52"/>
    </row>
    <row r="192" spans="2:18" ht="13" x14ac:dyDescent="0.3">
      <c r="B192" s="43">
        <v>10343347.859999999</v>
      </c>
      <c r="C192" s="36">
        <v>25</v>
      </c>
      <c r="D192" s="51">
        <v>1</v>
      </c>
      <c r="E192" s="71">
        <v>0</v>
      </c>
      <c r="F192" s="51">
        <v>0</v>
      </c>
      <c r="G192" s="104"/>
      <c r="H192" s="44">
        <f t="shared" si="29"/>
        <v>10343347.859999999</v>
      </c>
      <c r="I192" s="44">
        <f t="shared" si="29"/>
        <v>0</v>
      </c>
      <c r="J192" s="44">
        <f t="shared" si="29"/>
        <v>0</v>
      </c>
      <c r="K192" s="40"/>
      <c r="L192" s="85">
        <f t="shared" si="28"/>
        <v>0</v>
      </c>
      <c r="M192" s="85">
        <f t="shared" si="25"/>
        <v>0</v>
      </c>
      <c r="N192" s="85">
        <f t="shared" si="23"/>
        <v>6206008.7159999991</v>
      </c>
      <c r="O192" s="85">
        <f t="shared" si="24"/>
        <v>4137339.1439999999</v>
      </c>
      <c r="P192" s="85">
        <f t="shared" si="26"/>
        <v>0</v>
      </c>
      <c r="Q192" s="85">
        <f t="shared" si="27"/>
        <v>0</v>
      </c>
      <c r="R192" s="52"/>
    </row>
    <row r="193" spans="2:18" ht="13" x14ac:dyDescent="0.3">
      <c r="B193" s="43">
        <v>558951.40000000014</v>
      </c>
      <c r="C193" s="36">
        <v>13.8</v>
      </c>
      <c r="D193" s="51">
        <v>1</v>
      </c>
      <c r="E193" s="71">
        <v>0</v>
      </c>
      <c r="F193" s="51">
        <v>0</v>
      </c>
      <c r="G193" s="104"/>
      <c r="H193" s="44">
        <f t="shared" si="29"/>
        <v>558951.40000000014</v>
      </c>
      <c r="I193" s="44">
        <f t="shared" si="29"/>
        <v>0</v>
      </c>
      <c r="J193" s="44">
        <f t="shared" si="29"/>
        <v>0</v>
      </c>
      <c r="K193" s="40"/>
      <c r="L193" s="85">
        <f t="shared" si="28"/>
        <v>0</v>
      </c>
      <c r="M193" s="85">
        <f t="shared" si="25"/>
        <v>0</v>
      </c>
      <c r="N193" s="85">
        <f t="shared" si="23"/>
        <v>335370.84000000008</v>
      </c>
      <c r="O193" s="85">
        <f t="shared" si="24"/>
        <v>223580.56000000006</v>
      </c>
      <c r="P193" s="85">
        <f t="shared" si="26"/>
        <v>0</v>
      </c>
      <c r="Q193" s="85">
        <f t="shared" si="27"/>
        <v>0</v>
      </c>
      <c r="R193" s="52"/>
    </row>
    <row r="194" spans="2:18" ht="13" x14ac:dyDescent="0.3">
      <c r="B194" s="43">
        <v>36521814.100000001</v>
      </c>
      <c r="C194" s="36">
        <v>138</v>
      </c>
      <c r="D194" s="51">
        <v>0</v>
      </c>
      <c r="E194" s="71">
        <v>0</v>
      </c>
      <c r="F194" s="51">
        <v>1</v>
      </c>
      <c r="G194" s="104"/>
      <c r="H194" s="44">
        <f t="shared" si="29"/>
        <v>0</v>
      </c>
      <c r="I194" s="44">
        <f t="shared" si="29"/>
        <v>0</v>
      </c>
      <c r="J194" s="44">
        <f t="shared" si="29"/>
        <v>36521814.100000001</v>
      </c>
      <c r="K194" s="40"/>
      <c r="L194" s="85">
        <f t="shared" si="28"/>
        <v>0</v>
      </c>
      <c r="M194" s="85">
        <f t="shared" si="25"/>
        <v>36521814.100000001</v>
      </c>
      <c r="N194" s="85">
        <f t="shared" si="23"/>
        <v>0</v>
      </c>
      <c r="O194" s="85">
        <f t="shared" si="24"/>
        <v>0</v>
      </c>
      <c r="P194" s="85">
        <f t="shared" si="26"/>
        <v>0</v>
      </c>
      <c r="Q194" s="85">
        <f t="shared" si="27"/>
        <v>0</v>
      </c>
      <c r="R194" s="52"/>
    </row>
    <row r="195" spans="2:18" ht="13" x14ac:dyDescent="0.3">
      <c r="B195" s="43">
        <v>4797330.51</v>
      </c>
      <c r="C195" s="36">
        <v>25</v>
      </c>
      <c r="D195" s="51">
        <v>1</v>
      </c>
      <c r="E195" s="71">
        <v>0</v>
      </c>
      <c r="F195" s="51">
        <v>0</v>
      </c>
      <c r="G195" s="104"/>
      <c r="H195" s="44">
        <f t="shared" si="29"/>
        <v>4797330.51</v>
      </c>
      <c r="I195" s="44">
        <f t="shared" si="29"/>
        <v>0</v>
      </c>
      <c r="J195" s="44">
        <f t="shared" si="29"/>
        <v>0</v>
      </c>
      <c r="K195" s="40"/>
      <c r="L195" s="85">
        <f t="shared" si="28"/>
        <v>0</v>
      </c>
      <c r="M195" s="85">
        <f t="shared" si="25"/>
        <v>0</v>
      </c>
      <c r="N195" s="85">
        <f t="shared" si="23"/>
        <v>2878398.3059999999</v>
      </c>
      <c r="O195" s="85">
        <f t="shared" si="24"/>
        <v>1918932.2039999999</v>
      </c>
      <c r="P195" s="85">
        <f t="shared" si="26"/>
        <v>0</v>
      </c>
      <c r="Q195" s="85">
        <f t="shared" si="27"/>
        <v>0</v>
      </c>
      <c r="R195" s="52"/>
    </row>
    <row r="196" spans="2:18" ht="13" x14ac:dyDescent="0.3">
      <c r="B196" s="43">
        <v>20808891.649999995</v>
      </c>
      <c r="C196" s="36">
        <v>25</v>
      </c>
      <c r="D196" s="50">
        <v>1</v>
      </c>
      <c r="E196" s="72">
        <v>0</v>
      </c>
      <c r="F196" s="51">
        <v>0</v>
      </c>
      <c r="G196" s="104"/>
      <c r="H196" s="44">
        <f t="shared" si="29"/>
        <v>20808891.649999995</v>
      </c>
      <c r="I196" s="44">
        <f t="shared" si="29"/>
        <v>0</v>
      </c>
      <c r="J196" s="44">
        <f t="shared" si="29"/>
        <v>0</v>
      </c>
      <c r="K196" s="40"/>
      <c r="L196" s="85">
        <f t="shared" si="28"/>
        <v>0</v>
      </c>
      <c r="M196" s="85">
        <f t="shared" si="25"/>
        <v>0</v>
      </c>
      <c r="N196" s="85">
        <f t="shared" si="23"/>
        <v>12485334.989999996</v>
      </c>
      <c r="O196" s="85">
        <f t="shared" si="24"/>
        <v>8323556.6599999983</v>
      </c>
      <c r="P196" s="85">
        <f t="shared" si="26"/>
        <v>0</v>
      </c>
      <c r="Q196" s="85">
        <f t="shared" si="27"/>
        <v>0</v>
      </c>
      <c r="R196" s="52"/>
    </row>
    <row r="197" spans="2:18" ht="13" x14ac:dyDescent="0.3">
      <c r="B197" s="43">
        <v>5002396.24</v>
      </c>
      <c r="C197" s="36">
        <v>25</v>
      </c>
      <c r="D197" s="70">
        <v>1</v>
      </c>
      <c r="E197" s="73">
        <v>0</v>
      </c>
      <c r="F197" s="51">
        <v>0</v>
      </c>
      <c r="G197" s="104"/>
      <c r="H197" s="44">
        <f t="shared" si="29"/>
        <v>5002396.24</v>
      </c>
      <c r="I197" s="44">
        <f t="shared" si="29"/>
        <v>0</v>
      </c>
      <c r="J197" s="44">
        <f t="shared" si="29"/>
        <v>0</v>
      </c>
      <c r="K197" s="40"/>
      <c r="L197" s="85">
        <f t="shared" si="28"/>
        <v>0</v>
      </c>
      <c r="M197" s="85">
        <f t="shared" si="25"/>
        <v>0</v>
      </c>
      <c r="N197" s="85">
        <f t="shared" si="23"/>
        <v>3001437.7439999999</v>
      </c>
      <c r="O197" s="85">
        <f t="shared" si="24"/>
        <v>2000958.4960000003</v>
      </c>
      <c r="P197" s="85">
        <f t="shared" si="26"/>
        <v>0</v>
      </c>
      <c r="Q197" s="85">
        <f t="shared" si="27"/>
        <v>0</v>
      </c>
      <c r="R197" s="52"/>
    </row>
    <row r="198" spans="2:18" ht="13" x14ac:dyDescent="0.3">
      <c r="B198" s="43">
        <v>8299498.3599999994</v>
      </c>
      <c r="C198" s="36">
        <v>25</v>
      </c>
      <c r="D198" s="70">
        <v>1</v>
      </c>
      <c r="E198" s="73">
        <v>0</v>
      </c>
      <c r="F198" s="51">
        <v>0</v>
      </c>
      <c r="G198" s="104"/>
      <c r="H198" s="44">
        <f t="shared" si="29"/>
        <v>8299498.3599999994</v>
      </c>
      <c r="I198" s="44">
        <f t="shared" si="29"/>
        <v>0</v>
      </c>
      <c r="J198" s="44">
        <f t="shared" si="29"/>
        <v>0</v>
      </c>
      <c r="K198" s="40"/>
      <c r="L198" s="85">
        <f t="shared" si="28"/>
        <v>0</v>
      </c>
      <c r="M198" s="85">
        <f t="shared" si="25"/>
        <v>0</v>
      </c>
      <c r="N198" s="85">
        <f t="shared" si="23"/>
        <v>4979699.0159999998</v>
      </c>
      <c r="O198" s="85">
        <f t="shared" si="24"/>
        <v>3319799.344</v>
      </c>
      <c r="P198" s="85">
        <f t="shared" si="26"/>
        <v>0</v>
      </c>
      <c r="Q198" s="85">
        <f t="shared" si="27"/>
        <v>0</v>
      </c>
      <c r="R198" s="52"/>
    </row>
    <row r="199" spans="2:18" ht="13" x14ac:dyDescent="0.3">
      <c r="B199" s="43">
        <v>1463974.12</v>
      </c>
      <c r="C199" s="36">
        <v>25</v>
      </c>
      <c r="D199" s="70">
        <v>0.66711140760507004</v>
      </c>
      <c r="E199" s="73">
        <v>0.33288859239492996</v>
      </c>
      <c r="F199" s="51">
        <v>0</v>
      </c>
      <c r="G199" s="104"/>
      <c r="H199" s="44">
        <f t="shared" si="29"/>
        <v>976633.83589059382</v>
      </c>
      <c r="I199" s="44">
        <f t="shared" si="29"/>
        <v>487340.28410940635</v>
      </c>
      <c r="J199" s="44">
        <f t="shared" si="29"/>
        <v>0</v>
      </c>
      <c r="K199" s="40"/>
      <c r="L199" s="85">
        <f t="shared" si="28"/>
        <v>0</v>
      </c>
      <c r="M199" s="85">
        <f t="shared" si="25"/>
        <v>0</v>
      </c>
      <c r="N199" s="85">
        <f t="shared" si="23"/>
        <v>585980.30153435632</v>
      </c>
      <c r="O199" s="85">
        <f t="shared" si="24"/>
        <v>390653.53435623756</v>
      </c>
      <c r="P199" s="85">
        <f t="shared" si="26"/>
        <v>487340.28410940635</v>
      </c>
      <c r="Q199" s="85">
        <f t="shared" si="27"/>
        <v>0</v>
      </c>
      <c r="R199" s="52"/>
    </row>
    <row r="200" spans="2:18" ht="13" x14ac:dyDescent="0.3">
      <c r="B200" s="43">
        <v>1819767.53</v>
      </c>
      <c r="C200" s="36">
        <v>4.16</v>
      </c>
      <c r="D200" s="70">
        <v>0</v>
      </c>
      <c r="E200" s="73">
        <v>0</v>
      </c>
      <c r="F200" s="51">
        <v>1</v>
      </c>
      <c r="G200" s="104"/>
      <c r="H200" s="44">
        <f t="shared" si="29"/>
        <v>0</v>
      </c>
      <c r="I200" s="44">
        <f t="shared" si="29"/>
        <v>0</v>
      </c>
      <c r="J200" s="44">
        <f t="shared" si="29"/>
        <v>1819767.53</v>
      </c>
      <c r="K200" s="40"/>
      <c r="L200" s="85">
        <f t="shared" si="28"/>
        <v>0</v>
      </c>
      <c r="M200" s="85">
        <f t="shared" si="25"/>
        <v>0</v>
      </c>
      <c r="N200" s="85">
        <f t="shared" ref="N200:N263" si="30">((1-CustomerContributions)*H200)+IF(ISERROR(C200),0,IF(C200&lt;RegionalSecLimit,J200,0))</f>
        <v>1819767.53</v>
      </c>
      <c r="O200" s="85">
        <f t="shared" ref="O200:O263" si="31">CustomerContributions*H200</f>
        <v>0</v>
      </c>
      <c r="P200" s="85">
        <f t="shared" si="26"/>
        <v>0</v>
      </c>
      <c r="Q200" s="85">
        <f t="shared" si="27"/>
        <v>0</v>
      </c>
      <c r="R200" s="52"/>
    </row>
    <row r="201" spans="2:18" ht="13" x14ac:dyDescent="0.3">
      <c r="B201" s="43">
        <v>9284019.5100000016</v>
      </c>
      <c r="C201" s="36">
        <v>25</v>
      </c>
      <c r="D201" s="70">
        <v>1</v>
      </c>
      <c r="E201" s="73">
        <v>0</v>
      </c>
      <c r="F201" s="51">
        <v>0</v>
      </c>
      <c r="G201" s="104"/>
      <c r="H201" s="44">
        <f t="shared" si="29"/>
        <v>9284019.5100000016</v>
      </c>
      <c r="I201" s="44">
        <f t="shared" si="29"/>
        <v>0</v>
      </c>
      <c r="J201" s="44">
        <f t="shared" si="29"/>
        <v>0</v>
      </c>
      <c r="K201" s="40"/>
      <c r="L201" s="85">
        <f t="shared" si="28"/>
        <v>0</v>
      </c>
      <c r="M201" s="85">
        <f t="shared" ref="M201:M264" si="32">IF(ISERROR(C201),0,IF(AND(C201&gt;=RegionalSecLimit,C201&lt;BulkSecLimit),J201,0))</f>
        <v>0</v>
      </c>
      <c r="N201" s="85">
        <f t="shared" si="30"/>
        <v>5570411.7060000012</v>
      </c>
      <c r="O201" s="85">
        <f t="shared" si="31"/>
        <v>3713607.8040000009</v>
      </c>
      <c r="P201" s="85">
        <f t="shared" ref="P201:P264" si="33">I201</f>
        <v>0</v>
      </c>
      <c r="Q201" s="85">
        <f t="shared" ref="Q201:Q264" si="34">B201-SUM(L201:P201)</f>
        <v>0</v>
      </c>
      <c r="R201" s="52"/>
    </row>
    <row r="202" spans="2:18" ht="13" x14ac:dyDescent="0.3">
      <c r="B202" s="43">
        <v>5206216.5</v>
      </c>
      <c r="C202" s="36">
        <v>25</v>
      </c>
      <c r="D202" s="70">
        <v>0.90476190476190477</v>
      </c>
      <c r="E202" s="73">
        <v>9.5238095238095233E-2</v>
      </c>
      <c r="F202" s="51">
        <v>0</v>
      </c>
      <c r="G202" s="104"/>
      <c r="H202" s="44">
        <f t="shared" si="29"/>
        <v>4710386.3571428573</v>
      </c>
      <c r="I202" s="44">
        <f t="shared" si="29"/>
        <v>495830.14285714284</v>
      </c>
      <c r="J202" s="44">
        <f t="shared" si="29"/>
        <v>0</v>
      </c>
      <c r="K202" s="40"/>
      <c r="L202" s="85">
        <f t="shared" ref="L202:L265" si="35">IF(ISERROR(C202),0,IF(C202&gt;=BulkSecLimit,J202,0))</f>
        <v>0</v>
      </c>
      <c r="M202" s="85">
        <f t="shared" si="32"/>
        <v>0</v>
      </c>
      <c r="N202" s="85">
        <f t="shared" si="30"/>
        <v>2826231.8142857142</v>
      </c>
      <c r="O202" s="85">
        <f t="shared" si="31"/>
        <v>1884154.5428571431</v>
      </c>
      <c r="P202" s="85">
        <f t="shared" si="33"/>
        <v>495830.14285714284</v>
      </c>
      <c r="Q202" s="85">
        <f t="shared" si="34"/>
        <v>0</v>
      </c>
      <c r="R202" s="52"/>
    </row>
    <row r="203" spans="2:18" ht="13" x14ac:dyDescent="0.3">
      <c r="B203" s="43">
        <v>610674.55000000005</v>
      </c>
      <c r="C203" s="36">
        <v>138</v>
      </c>
      <c r="D203" s="70">
        <v>0.56521739130434778</v>
      </c>
      <c r="E203" s="73">
        <v>0.43478260869565216</v>
      </c>
      <c r="F203" s="51">
        <v>0</v>
      </c>
      <c r="G203" s="104"/>
      <c r="H203" s="44">
        <f t="shared" ref="H203:J266" si="36">D203*$B203</f>
        <v>345163.87608695653</v>
      </c>
      <c r="I203" s="44">
        <f t="shared" si="36"/>
        <v>265510.67391304352</v>
      </c>
      <c r="J203" s="44">
        <f t="shared" si="36"/>
        <v>0</v>
      </c>
      <c r="K203" s="40"/>
      <c r="L203" s="85">
        <f t="shared" si="35"/>
        <v>0</v>
      </c>
      <c r="M203" s="85">
        <f t="shared" si="32"/>
        <v>0</v>
      </c>
      <c r="N203" s="85">
        <f t="shared" si="30"/>
        <v>207098.32565217392</v>
      </c>
      <c r="O203" s="85">
        <f t="shared" si="31"/>
        <v>138065.55043478261</v>
      </c>
      <c r="P203" s="85">
        <f t="shared" si="33"/>
        <v>265510.67391304352</v>
      </c>
      <c r="Q203" s="85">
        <f t="shared" si="34"/>
        <v>0</v>
      </c>
      <c r="R203" s="52"/>
    </row>
    <row r="204" spans="2:18" ht="13" x14ac:dyDescent="0.3">
      <c r="B204" s="43">
        <v>8593860.5700000003</v>
      </c>
      <c r="C204" s="36">
        <v>25</v>
      </c>
      <c r="D204" s="70">
        <v>0.2608695652173913</v>
      </c>
      <c r="E204" s="73">
        <v>0.73913043478260865</v>
      </c>
      <c r="F204" s="51">
        <v>0</v>
      </c>
      <c r="G204" s="104"/>
      <c r="H204" s="44">
        <f t="shared" si="36"/>
        <v>2241876.6704347827</v>
      </c>
      <c r="I204" s="44">
        <f t="shared" si="36"/>
        <v>6351983.8995652171</v>
      </c>
      <c r="J204" s="44">
        <f t="shared" si="36"/>
        <v>0</v>
      </c>
      <c r="K204" s="40"/>
      <c r="L204" s="85">
        <f t="shared" si="35"/>
        <v>0</v>
      </c>
      <c r="M204" s="85">
        <f t="shared" si="32"/>
        <v>0</v>
      </c>
      <c r="N204" s="85">
        <f t="shared" si="30"/>
        <v>1345126.0022608696</v>
      </c>
      <c r="O204" s="85">
        <f t="shared" si="31"/>
        <v>896750.66817391315</v>
      </c>
      <c r="P204" s="85">
        <f t="shared" si="33"/>
        <v>6351983.8995652171</v>
      </c>
      <c r="Q204" s="85">
        <f t="shared" si="34"/>
        <v>0</v>
      </c>
      <c r="R204" s="52"/>
    </row>
    <row r="205" spans="2:18" ht="13" x14ac:dyDescent="0.3">
      <c r="B205" s="43">
        <v>1521174.1600000001</v>
      </c>
      <c r="C205" s="36">
        <v>25</v>
      </c>
      <c r="D205" s="70">
        <v>1</v>
      </c>
      <c r="E205" s="73">
        <v>0</v>
      </c>
      <c r="F205" s="51">
        <v>0</v>
      </c>
      <c r="G205" s="104"/>
      <c r="H205" s="44">
        <f t="shared" si="36"/>
        <v>1521174.1600000001</v>
      </c>
      <c r="I205" s="44">
        <f t="shared" si="36"/>
        <v>0</v>
      </c>
      <c r="J205" s="44">
        <f t="shared" si="36"/>
        <v>0</v>
      </c>
      <c r="K205" s="40"/>
      <c r="L205" s="85">
        <f t="shared" si="35"/>
        <v>0</v>
      </c>
      <c r="M205" s="85">
        <f t="shared" si="32"/>
        <v>0</v>
      </c>
      <c r="N205" s="85">
        <f t="shared" si="30"/>
        <v>912704.49600000004</v>
      </c>
      <c r="O205" s="85">
        <f t="shared" si="31"/>
        <v>608469.66400000011</v>
      </c>
      <c r="P205" s="85">
        <f t="shared" si="33"/>
        <v>0</v>
      </c>
      <c r="Q205" s="85">
        <f t="shared" si="34"/>
        <v>0</v>
      </c>
      <c r="R205" s="52"/>
    </row>
    <row r="206" spans="2:18" ht="13" x14ac:dyDescent="0.3">
      <c r="B206" s="43">
        <v>11418817.870000001</v>
      </c>
      <c r="C206" s="36">
        <v>13.8</v>
      </c>
      <c r="D206" s="70">
        <v>1</v>
      </c>
      <c r="E206" s="73">
        <v>0</v>
      </c>
      <c r="F206" s="51">
        <v>0</v>
      </c>
      <c r="G206" s="104"/>
      <c r="H206" s="44">
        <f t="shared" si="36"/>
        <v>11418817.870000001</v>
      </c>
      <c r="I206" s="44">
        <f t="shared" si="36"/>
        <v>0</v>
      </c>
      <c r="J206" s="44">
        <f t="shared" si="36"/>
        <v>0</v>
      </c>
      <c r="K206" s="40"/>
      <c r="L206" s="85">
        <f t="shared" si="35"/>
        <v>0</v>
      </c>
      <c r="M206" s="85">
        <f t="shared" si="32"/>
        <v>0</v>
      </c>
      <c r="N206" s="85">
        <f t="shared" si="30"/>
        <v>6851290.7220000001</v>
      </c>
      <c r="O206" s="85">
        <f t="shared" si="31"/>
        <v>4567527.148000001</v>
      </c>
      <c r="P206" s="85">
        <f t="shared" si="33"/>
        <v>0</v>
      </c>
      <c r="Q206" s="85">
        <f t="shared" si="34"/>
        <v>0</v>
      </c>
      <c r="R206" s="52"/>
    </row>
    <row r="207" spans="2:18" ht="13" x14ac:dyDescent="0.3">
      <c r="B207" s="43">
        <v>2007275.7899999998</v>
      </c>
      <c r="C207" s="36">
        <v>25</v>
      </c>
      <c r="D207" s="70">
        <v>1</v>
      </c>
      <c r="E207" s="73">
        <v>0</v>
      </c>
      <c r="F207" s="51">
        <v>0</v>
      </c>
      <c r="G207" s="104"/>
      <c r="H207" s="44">
        <f t="shared" si="36"/>
        <v>2007275.7899999998</v>
      </c>
      <c r="I207" s="44">
        <f t="shared" si="36"/>
        <v>0</v>
      </c>
      <c r="J207" s="44">
        <f t="shared" si="36"/>
        <v>0</v>
      </c>
      <c r="K207" s="40"/>
      <c r="L207" s="85">
        <f t="shared" si="35"/>
        <v>0</v>
      </c>
      <c r="M207" s="85">
        <f t="shared" si="32"/>
        <v>0</v>
      </c>
      <c r="N207" s="85">
        <f t="shared" si="30"/>
        <v>1204365.4739999999</v>
      </c>
      <c r="O207" s="85">
        <f t="shared" si="31"/>
        <v>802910.31599999999</v>
      </c>
      <c r="P207" s="85">
        <f t="shared" si="33"/>
        <v>0</v>
      </c>
      <c r="Q207" s="85">
        <f t="shared" si="34"/>
        <v>0</v>
      </c>
      <c r="R207" s="52"/>
    </row>
    <row r="208" spans="2:18" ht="13" x14ac:dyDescent="0.3">
      <c r="B208" s="43">
        <v>5880251.9999999991</v>
      </c>
      <c r="C208" s="36">
        <v>25</v>
      </c>
      <c r="D208" s="70">
        <v>0.68944099378881984</v>
      </c>
      <c r="E208" s="73">
        <v>0.3105590062111801</v>
      </c>
      <c r="F208" s="51">
        <v>0</v>
      </c>
      <c r="G208" s="104"/>
      <c r="H208" s="44">
        <f t="shared" si="36"/>
        <v>4054086.7826086949</v>
      </c>
      <c r="I208" s="44">
        <f t="shared" si="36"/>
        <v>1826165.217391304</v>
      </c>
      <c r="J208" s="44">
        <f t="shared" si="36"/>
        <v>0</v>
      </c>
      <c r="K208" s="40"/>
      <c r="L208" s="85">
        <f t="shared" si="35"/>
        <v>0</v>
      </c>
      <c r="M208" s="85">
        <f t="shared" si="32"/>
        <v>0</v>
      </c>
      <c r="N208" s="85">
        <f t="shared" si="30"/>
        <v>2432452.069565217</v>
      </c>
      <c r="O208" s="85">
        <f t="shared" si="31"/>
        <v>1621634.7130434781</v>
      </c>
      <c r="P208" s="85">
        <f t="shared" si="33"/>
        <v>1826165.217391304</v>
      </c>
      <c r="Q208" s="85">
        <f t="shared" si="34"/>
        <v>0</v>
      </c>
      <c r="R208" s="52"/>
    </row>
    <row r="209" spans="2:18" ht="13" x14ac:dyDescent="0.3">
      <c r="B209" s="43">
        <v>6419773.5999999996</v>
      </c>
      <c r="C209" s="36">
        <v>25</v>
      </c>
      <c r="D209" s="70">
        <v>1</v>
      </c>
      <c r="E209" s="73">
        <v>0</v>
      </c>
      <c r="F209" s="51">
        <v>0</v>
      </c>
      <c r="G209" s="104"/>
      <c r="H209" s="44">
        <f t="shared" si="36"/>
        <v>6419773.5999999996</v>
      </c>
      <c r="I209" s="44">
        <f t="shared" si="36"/>
        <v>0</v>
      </c>
      <c r="J209" s="44">
        <f t="shared" si="36"/>
        <v>0</v>
      </c>
      <c r="K209" s="40"/>
      <c r="L209" s="85">
        <f t="shared" si="35"/>
        <v>0</v>
      </c>
      <c r="M209" s="85">
        <f t="shared" si="32"/>
        <v>0</v>
      </c>
      <c r="N209" s="85">
        <f t="shared" si="30"/>
        <v>3851864.1599999997</v>
      </c>
      <c r="O209" s="85">
        <f t="shared" si="31"/>
        <v>2567909.44</v>
      </c>
      <c r="P209" s="85">
        <f t="shared" si="33"/>
        <v>0</v>
      </c>
      <c r="Q209" s="85">
        <f t="shared" si="34"/>
        <v>0</v>
      </c>
      <c r="R209" s="52"/>
    </row>
    <row r="210" spans="2:18" ht="13" x14ac:dyDescent="0.3">
      <c r="B210" s="43">
        <v>4128059.42</v>
      </c>
      <c r="C210" s="36">
        <v>4.16</v>
      </c>
      <c r="D210" s="70">
        <v>1</v>
      </c>
      <c r="E210" s="73">
        <v>0</v>
      </c>
      <c r="F210" s="51">
        <v>0</v>
      </c>
      <c r="G210" s="104"/>
      <c r="H210" s="44">
        <f t="shared" si="36"/>
        <v>4128059.42</v>
      </c>
      <c r="I210" s="44">
        <f t="shared" si="36"/>
        <v>0</v>
      </c>
      <c r="J210" s="44">
        <f t="shared" si="36"/>
        <v>0</v>
      </c>
      <c r="K210" s="40"/>
      <c r="L210" s="85">
        <f t="shared" si="35"/>
        <v>0</v>
      </c>
      <c r="M210" s="85">
        <f t="shared" si="32"/>
        <v>0</v>
      </c>
      <c r="N210" s="85">
        <f t="shared" si="30"/>
        <v>2476835.6519999998</v>
      </c>
      <c r="O210" s="85">
        <f t="shared" si="31"/>
        <v>1651223.7680000002</v>
      </c>
      <c r="P210" s="85">
        <f t="shared" si="33"/>
        <v>0</v>
      </c>
      <c r="Q210" s="85">
        <f t="shared" si="34"/>
        <v>0</v>
      </c>
      <c r="R210" s="52"/>
    </row>
    <row r="211" spans="2:18" ht="13" x14ac:dyDescent="0.3">
      <c r="B211" s="43">
        <v>10056379.6</v>
      </c>
      <c r="C211" s="36">
        <v>25</v>
      </c>
      <c r="D211" s="70">
        <v>1</v>
      </c>
      <c r="E211" s="73">
        <v>0</v>
      </c>
      <c r="F211" s="51">
        <v>0</v>
      </c>
      <c r="G211" s="104"/>
      <c r="H211" s="44">
        <f t="shared" si="36"/>
        <v>10056379.6</v>
      </c>
      <c r="I211" s="44">
        <f t="shared" si="36"/>
        <v>0</v>
      </c>
      <c r="J211" s="44">
        <f t="shared" si="36"/>
        <v>0</v>
      </c>
      <c r="K211" s="40"/>
      <c r="L211" s="85">
        <f t="shared" si="35"/>
        <v>0</v>
      </c>
      <c r="M211" s="85">
        <f t="shared" si="32"/>
        <v>0</v>
      </c>
      <c r="N211" s="85">
        <f t="shared" si="30"/>
        <v>6033827.7599999998</v>
      </c>
      <c r="O211" s="85">
        <f t="shared" si="31"/>
        <v>4022551.84</v>
      </c>
      <c r="P211" s="85">
        <f t="shared" si="33"/>
        <v>0</v>
      </c>
      <c r="Q211" s="85">
        <f t="shared" si="34"/>
        <v>0</v>
      </c>
      <c r="R211" s="52"/>
    </row>
    <row r="212" spans="2:18" ht="13" x14ac:dyDescent="0.3">
      <c r="B212" s="43">
        <v>1922741.4699999997</v>
      </c>
      <c r="C212" s="36">
        <v>25</v>
      </c>
      <c r="D212" s="70">
        <v>1</v>
      </c>
      <c r="E212" s="73">
        <v>0</v>
      </c>
      <c r="F212" s="51">
        <v>0</v>
      </c>
      <c r="G212" s="104"/>
      <c r="H212" s="44">
        <f t="shared" si="36"/>
        <v>1922741.4699999997</v>
      </c>
      <c r="I212" s="44">
        <f t="shared" si="36"/>
        <v>0</v>
      </c>
      <c r="J212" s="44">
        <f t="shared" si="36"/>
        <v>0</v>
      </c>
      <c r="K212" s="40"/>
      <c r="L212" s="85">
        <f t="shared" si="35"/>
        <v>0</v>
      </c>
      <c r="M212" s="85">
        <f t="shared" si="32"/>
        <v>0</v>
      </c>
      <c r="N212" s="85">
        <f t="shared" si="30"/>
        <v>1153644.8819999998</v>
      </c>
      <c r="O212" s="85">
        <f t="shared" si="31"/>
        <v>769096.58799999999</v>
      </c>
      <c r="P212" s="85">
        <f t="shared" si="33"/>
        <v>0</v>
      </c>
      <c r="Q212" s="85">
        <f t="shared" si="34"/>
        <v>0</v>
      </c>
      <c r="R212" s="52"/>
    </row>
    <row r="213" spans="2:18" ht="13" x14ac:dyDescent="0.3">
      <c r="B213" s="43">
        <v>6984605.8199999994</v>
      </c>
      <c r="C213" s="36">
        <v>25</v>
      </c>
      <c r="D213" s="70">
        <v>0.70921985815602839</v>
      </c>
      <c r="E213" s="73">
        <v>0.29078014184397161</v>
      </c>
      <c r="F213" s="51">
        <v>0</v>
      </c>
      <c r="G213" s="104"/>
      <c r="H213" s="44">
        <f t="shared" si="36"/>
        <v>4953621.1489361702</v>
      </c>
      <c r="I213" s="44">
        <f t="shared" si="36"/>
        <v>2030984.6710638294</v>
      </c>
      <c r="J213" s="44">
        <f t="shared" si="36"/>
        <v>0</v>
      </c>
      <c r="K213" s="40"/>
      <c r="L213" s="85">
        <f t="shared" si="35"/>
        <v>0</v>
      </c>
      <c r="M213" s="85">
        <f t="shared" si="32"/>
        <v>0</v>
      </c>
      <c r="N213" s="85">
        <f t="shared" si="30"/>
        <v>2972172.6893617022</v>
      </c>
      <c r="O213" s="85">
        <f t="shared" si="31"/>
        <v>1981448.4595744682</v>
      </c>
      <c r="P213" s="85">
        <f t="shared" si="33"/>
        <v>2030984.6710638294</v>
      </c>
      <c r="Q213" s="85">
        <f t="shared" si="34"/>
        <v>0</v>
      </c>
      <c r="R213" s="52"/>
    </row>
    <row r="214" spans="2:18" ht="13" x14ac:dyDescent="0.3">
      <c r="B214" s="43">
        <v>7889652.6599999983</v>
      </c>
      <c r="C214" s="36">
        <v>138</v>
      </c>
      <c r="D214" s="70">
        <v>0</v>
      </c>
      <c r="E214" s="73">
        <v>0</v>
      </c>
      <c r="F214" s="51">
        <v>1</v>
      </c>
      <c r="G214" s="104"/>
      <c r="H214" s="44">
        <f t="shared" si="36"/>
        <v>0</v>
      </c>
      <c r="I214" s="44">
        <f t="shared" si="36"/>
        <v>0</v>
      </c>
      <c r="J214" s="44">
        <f t="shared" si="36"/>
        <v>7889652.6599999983</v>
      </c>
      <c r="K214" s="40"/>
      <c r="L214" s="85">
        <f t="shared" si="35"/>
        <v>0</v>
      </c>
      <c r="M214" s="85">
        <f t="shared" si="32"/>
        <v>7889652.6599999983</v>
      </c>
      <c r="N214" s="85">
        <f t="shared" si="30"/>
        <v>0</v>
      </c>
      <c r="O214" s="85">
        <f t="shared" si="31"/>
        <v>0</v>
      </c>
      <c r="P214" s="85">
        <f t="shared" si="33"/>
        <v>0</v>
      </c>
      <c r="Q214" s="85">
        <f t="shared" si="34"/>
        <v>0</v>
      </c>
      <c r="R214" s="52"/>
    </row>
    <row r="215" spans="2:18" ht="13" x14ac:dyDescent="0.3">
      <c r="B215" s="43">
        <v>156866.65999999992</v>
      </c>
      <c r="C215" s="36">
        <v>25</v>
      </c>
      <c r="D215" s="70">
        <v>1</v>
      </c>
      <c r="E215" s="73">
        <v>0</v>
      </c>
      <c r="F215" s="51">
        <v>0</v>
      </c>
      <c r="G215" s="104"/>
      <c r="H215" s="44">
        <f t="shared" si="36"/>
        <v>156866.65999999992</v>
      </c>
      <c r="I215" s="44">
        <f t="shared" si="36"/>
        <v>0</v>
      </c>
      <c r="J215" s="44">
        <f t="shared" si="36"/>
        <v>0</v>
      </c>
      <c r="K215" s="40"/>
      <c r="L215" s="85">
        <f t="shared" si="35"/>
        <v>0</v>
      </c>
      <c r="M215" s="85">
        <f t="shared" si="32"/>
        <v>0</v>
      </c>
      <c r="N215" s="85">
        <f t="shared" si="30"/>
        <v>94119.995999999941</v>
      </c>
      <c r="O215" s="85">
        <f t="shared" si="31"/>
        <v>62746.663999999968</v>
      </c>
      <c r="P215" s="85">
        <f t="shared" si="33"/>
        <v>0</v>
      </c>
      <c r="Q215" s="85">
        <f t="shared" si="34"/>
        <v>0</v>
      </c>
      <c r="R215" s="52"/>
    </row>
    <row r="216" spans="2:18" ht="13" x14ac:dyDescent="0.3">
      <c r="B216" s="43">
        <v>372816.44000000018</v>
      </c>
      <c r="C216" s="36">
        <v>4.16</v>
      </c>
      <c r="D216" s="70">
        <v>1</v>
      </c>
      <c r="E216" s="73">
        <v>0</v>
      </c>
      <c r="F216" s="51">
        <v>0</v>
      </c>
      <c r="G216" s="104"/>
      <c r="H216" s="44">
        <f t="shared" si="36"/>
        <v>372816.44000000018</v>
      </c>
      <c r="I216" s="44">
        <f t="shared" si="36"/>
        <v>0</v>
      </c>
      <c r="J216" s="44">
        <f t="shared" si="36"/>
        <v>0</v>
      </c>
      <c r="K216" s="40"/>
      <c r="L216" s="85">
        <f t="shared" si="35"/>
        <v>0</v>
      </c>
      <c r="M216" s="85">
        <f t="shared" si="32"/>
        <v>0</v>
      </c>
      <c r="N216" s="85">
        <f t="shared" si="30"/>
        <v>223689.86400000009</v>
      </c>
      <c r="O216" s="85">
        <f t="shared" si="31"/>
        <v>149126.57600000009</v>
      </c>
      <c r="P216" s="85">
        <f t="shared" si="33"/>
        <v>0</v>
      </c>
      <c r="Q216" s="85">
        <f t="shared" si="34"/>
        <v>0</v>
      </c>
      <c r="R216" s="52"/>
    </row>
    <row r="217" spans="2:18" ht="13" x14ac:dyDescent="0.3">
      <c r="B217" s="43">
        <v>676798.79</v>
      </c>
      <c r="C217" s="36">
        <v>4.16</v>
      </c>
      <c r="D217" s="70">
        <v>1</v>
      </c>
      <c r="E217" s="73">
        <v>0</v>
      </c>
      <c r="F217" s="51">
        <v>0</v>
      </c>
      <c r="G217" s="104"/>
      <c r="H217" s="44">
        <f t="shared" si="36"/>
        <v>676798.79</v>
      </c>
      <c r="I217" s="44">
        <f t="shared" si="36"/>
        <v>0</v>
      </c>
      <c r="J217" s="44">
        <f t="shared" si="36"/>
        <v>0</v>
      </c>
      <c r="K217" s="40"/>
      <c r="L217" s="85">
        <f t="shared" si="35"/>
        <v>0</v>
      </c>
      <c r="M217" s="85">
        <f t="shared" si="32"/>
        <v>0</v>
      </c>
      <c r="N217" s="85">
        <f t="shared" si="30"/>
        <v>406079.27400000003</v>
      </c>
      <c r="O217" s="85">
        <f t="shared" si="31"/>
        <v>270719.516</v>
      </c>
      <c r="P217" s="85">
        <f t="shared" si="33"/>
        <v>0</v>
      </c>
      <c r="Q217" s="85">
        <f t="shared" si="34"/>
        <v>0</v>
      </c>
      <c r="R217" s="52"/>
    </row>
    <row r="218" spans="2:18" ht="13" x14ac:dyDescent="0.3">
      <c r="B218" s="43">
        <v>2608241.8199999998</v>
      </c>
      <c r="C218" s="36">
        <v>4.16</v>
      </c>
      <c r="D218" s="70">
        <v>5.8084772370486655E-2</v>
      </c>
      <c r="E218" s="73">
        <v>0.9419152276295133</v>
      </c>
      <c r="F218" s="51">
        <v>0</v>
      </c>
      <c r="G218" s="104"/>
      <c r="H218" s="44">
        <f t="shared" si="36"/>
        <v>151499.13240188381</v>
      </c>
      <c r="I218" s="44">
        <f t="shared" si="36"/>
        <v>2456742.6875981158</v>
      </c>
      <c r="J218" s="44">
        <f t="shared" si="36"/>
        <v>0</v>
      </c>
      <c r="K218" s="40"/>
      <c r="L218" s="85">
        <f t="shared" si="35"/>
        <v>0</v>
      </c>
      <c r="M218" s="85">
        <f t="shared" si="32"/>
        <v>0</v>
      </c>
      <c r="N218" s="85">
        <f t="shared" si="30"/>
        <v>90899.479441130286</v>
      </c>
      <c r="O218" s="85">
        <f t="shared" si="31"/>
        <v>60599.652960753527</v>
      </c>
      <c r="P218" s="85">
        <f t="shared" si="33"/>
        <v>2456742.6875981158</v>
      </c>
      <c r="Q218" s="85">
        <f t="shared" si="34"/>
        <v>0</v>
      </c>
      <c r="R218" s="52"/>
    </row>
    <row r="219" spans="2:18" ht="13" x14ac:dyDescent="0.3">
      <c r="B219" s="43">
        <v>14552701.350000001</v>
      </c>
      <c r="C219" s="36">
        <v>25</v>
      </c>
      <c r="D219" s="70">
        <v>1</v>
      </c>
      <c r="E219" s="73">
        <v>0</v>
      </c>
      <c r="F219" s="51">
        <v>0</v>
      </c>
      <c r="G219" s="104"/>
      <c r="H219" s="44">
        <f t="shared" si="36"/>
        <v>14552701.350000001</v>
      </c>
      <c r="I219" s="44">
        <f t="shared" si="36"/>
        <v>0</v>
      </c>
      <c r="J219" s="44">
        <f t="shared" si="36"/>
        <v>0</v>
      </c>
      <c r="K219" s="40"/>
      <c r="L219" s="85">
        <f t="shared" si="35"/>
        <v>0</v>
      </c>
      <c r="M219" s="85">
        <f t="shared" si="32"/>
        <v>0</v>
      </c>
      <c r="N219" s="85">
        <f t="shared" si="30"/>
        <v>8731620.8100000005</v>
      </c>
      <c r="O219" s="85">
        <f t="shared" si="31"/>
        <v>5821080.540000001</v>
      </c>
      <c r="P219" s="85">
        <f t="shared" si="33"/>
        <v>0</v>
      </c>
      <c r="Q219" s="85">
        <f t="shared" si="34"/>
        <v>0</v>
      </c>
      <c r="R219" s="52"/>
    </row>
    <row r="220" spans="2:18" ht="13" x14ac:dyDescent="0.3">
      <c r="B220" s="43">
        <v>8490862.8200000003</v>
      </c>
      <c r="C220" s="36">
        <v>25</v>
      </c>
      <c r="D220" s="70">
        <v>1</v>
      </c>
      <c r="E220" s="73">
        <v>0</v>
      </c>
      <c r="F220" s="51">
        <v>0</v>
      </c>
      <c r="G220" s="104"/>
      <c r="H220" s="44">
        <f t="shared" si="36"/>
        <v>8490862.8200000003</v>
      </c>
      <c r="I220" s="44">
        <f t="shared" si="36"/>
        <v>0</v>
      </c>
      <c r="J220" s="44">
        <f t="shared" si="36"/>
        <v>0</v>
      </c>
      <c r="K220" s="40"/>
      <c r="L220" s="85">
        <f t="shared" si="35"/>
        <v>0</v>
      </c>
      <c r="M220" s="85">
        <f t="shared" si="32"/>
        <v>0</v>
      </c>
      <c r="N220" s="85">
        <f t="shared" si="30"/>
        <v>5094517.6919999998</v>
      </c>
      <c r="O220" s="85">
        <f t="shared" si="31"/>
        <v>3396345.1280000005</v>
      </c>
      <c r="P220" s="85">
        <f t="shared" si="33"/>
        <v>0</v>
      </c>
      <c r="Q220" s="85">
        <f t="shared" si="34"/>
        <v>0</v>
      </c>
      <c r="R220" s="52"/>
    </row>
    <row r="221" spans="2:18" ht="13" x14ac:dyDescent="0.3">
      <c r="B221" s="43">
        <v>6471789.1100000003</v>
      </c>
      <c r="C221" s="36">
        <v>25</v>
      </c>
      <c r="D221" s="70">
        <v>1</v>
      </c>
      <c r="E221" s="73">
        <v>0</v>
      </c>
      <c r="F221" s="51">
        <v>0</v>
      </c>
      <c r="G221" s="104"/>
      <c r="H221" s="44">
        <f t="shared" si="36"/>
        <v>6471789.1100000003</v>
      </c>
      <c r="I221" s="44">
        <f t="shared" si="36"/>
        <v>0</v>
      </c>
      <c r="J221" s="44">
        <f t="shared" si="36"/>
        <v>0</v>
      </c>
      <c r="K221" s="40"/>
      <c r="L221" s="85">
        <f t="shared" si="35"/>
        <v>0</v>
      </c>
      <c r="M221" s="85">
        <f t="shared" si="32"/>
        <v>0</v>
      </c>
      <c r="N221" s="85">
        <f t="shared" si="30"/>
        <v>3883073.466</v>
      </c>
      <c r="O221" s="85">
        <f t="shared" si="31"/>
        <v>2588715.6440000003</v>
      </c>
      <c r="P221" s="85">
        <f t="shared" si="33"/>
        <v>0</v>
      </c>
      <c r="Q221" s="85">
        <f t="shared" si="34"/>
        <v>0</v>
      </c>
      <c r="R221" s="52"/>
    </row>
    <row r="222" spans="2:18" ht="13" x14ac:dyDescent="0.3">
      <c r="B222" s="43">
        <v>12963333.709999999</v>
      </c>
      <c r="C222" s="36">
        <v>25</v>
      </c>
      <c r="D222" s="70">
        <v>1</v>
      </c>
      <c r="E222" s="73">
        <v>0</v>
      </c>
      <c r="F222" s="51">
        <v>0</v>
      </c>
      <c r="G222" s="104"/>
      <c r="H222" s="44">
        <f t="shared" si="36"/>
        <v>12963333.709999999</v>
      </c>
      <c r="I222" s="44">
        <f t="shared" si="36"/>
        <v>0</v>
      </c>
      <c r="J222" s="44">
        <f t="shared" si="36"/>
        <v>0</v>
      </c>
      <c r="K222" s="40"/>
      <c r="L222" s="85">
        <f t="shared" si="35"/>
        <v>0</v>
      </c>
      <c r="M222" s="85">
        <f t="shared" si="32"/>
        <v>0</v>
      </c>
      <c r="N222" s="85">
        <f t="shared" si="30"/>
        <v>7778000.2259999989</v>
      </c>
      <c r="O222" s="85">
        <f t="shared" si="31"/>
        <v>5185333.4840000002</v>
      </c>
      <c r="P222" s="85">
        <f t="shared" si="33"/>
        <v>0</v>
      </c>
      <c r="Q222" s="85">
        <f t="shared" si="34"/>
        <v>0</v>
      </c>
      <c r="R222" s="52"/>
    </row>
    <row r="223" spans="2:18" ht="13" x14ac:dyDescent="0.3">
      <c r="B223" s="43">
        <v>149414.15999999992</v>
      </c>
      <c r="C223" s="36">
        <v>14.4</v>
      </c>
      <c r="D223" s="70">
        <v>0</v>
      </c>
      <c r="E223" s="73">
        <v>0</v>
      </c>
      <c r="F223" s="51">
        <v>1</v>
      </c>
      <c r="G223" s="104"/>
      <c r="H223" s="44">
        <f t="shared" si="36"/>
        <v>0</v>
      </c>
      <c r="I223" s="44">
        <f t="shared" si="36"/>
        <v>0</v>
      </c>
      <c r="J223" s="44">
        <f t="shared" si="36"/>
        <v>149414.15999999992</v>
      </c>
      <c r="K223" s="40"/>
      <c r="L223" s="85">
        <f t="shared" si="35"/>
        <v>0</v>
      </c>
      <c r="M223" s="85">
        <f t="shared" si="32"/>
        <v>0</v>
      </c>
      <c r="N223" s="85">
        <f t="shared" si="30"/>
        <v>149414.15999999992</v>
      </c>
      <c r="O223" s="85">
        <f t="shared" si="31"/>
        <v>0</v>
      </c>
      <c r="P223" s="85">
        <f t="shared" si="33"/>
        <v>0</v>
      </c>
      <c r="Q223" s="85">
        <f t="shared" si="34"/>
        <v>0</v>
      </c>
      <c r="R223" s="52"/>
    </row>
    <row r="224" spans="2:18" ht="13" x14ac:dyDescent="0.3">
      <c r="B224" s="43">
        <v>5339937.6500000004</v>
      </c>
      <c r="C224" s="36">
        <v>25</v>
      </c>
      <c r="D224" s="70">
        <v>0.17525773195876287</v>
      </c>
      <c r="E224" s="73">
        <v>0.82474226804123707</v>
      </c>
      <c r="F224" s="51">
        <v>0</v>
      </c>
      <c r="G224" s="104"/>
      <c r="H224" s="44">
        <f t="shared" si="36"/>
        <v>935865.36134020623</v>
      </c>
      <c r="I224" s="44">
        <f t="shared" si="36"/>
        <v>4404072.2886597943</v>
      </c>
      <c r="J224" s="44">
        <f t="shared" si="36"/>
        <v>0</v>
      </c>
      <c r="K224" s="40"/>
      <c r="L224" s="85">
        <f t="shared" si="35"/>
        <v>0</v>
      </c>
      <c r="M224" s="85">
        <f t="shared" si="32"/>
        <v>0</v>
      </c>
      <c r="N224" s="85">
        <f t="shared" si="30"/>
        <v>561519.21680412372</v>
      </c>
      <c r="O224" s="85">
        <f t="shared" si="31"/>
        <v>374346.14453608252</v>
      </c>
      <c r="P224" s="85">
        <f t="shared" si="33"/>
        <v>4404072.2886597943</v>
      </c>
      <c r="Q224" s="85">
        <f t="shared" si="34"/>
        <v>0</v>
      </c>
      <c r="R224" s="52"/>
    </row>
    <row r="225" spans="2:18" ht="13" x14ac:dyDescent="0.3">
      <c r="B225" s="43">
        <v>622963.7699999999</v>
      </c>
      <c r="C225" s="36">
        <v>25</v>
      </c>
      <c r="D225" s="70">
        <v>1</v>
      </c>
      <c r="E225" s="73">
        <v>0</v>
      </c>
      <c r="F225" s="51">
        <v>0</v>
      </c>
      <c r="G225" s="104"/>
      <c r="H225" s="44">
        <f t="shared" si="36"/>
        <v>622963.7699999999</v>
      </c>
      <c r="I225" s="44">
        <f t="shared" si="36"/>
        <v>0</v>
      </c>
      <c r="J225" s="44">
        <f t="shared" si="36"/>
        <v>0</v>
      </c>
      <c r="K225" s="40"/>
      <c r="L225" s="85">
        <f t="shared" si="35"/>
        <v>0</v>
      </c>
      <c r="M225" s="85">
        <f t="shared" si="32"/>
        <v>0</v>
      </c>
      <c r="N225" s="85">
        <f t="shared" si="30"/>
        <v>373778.26199999993</v>
      </c>
      <c r="O225" s="85">
        <f t="shared" si="31"/>
        <v>249185.50799999997</v>
      </c>
      <c r="P225" s="85">
        <f t="shared" si="33"/>
        <v>0</v>
      </c>
      <c r="Q225" s="85">
        <f t="shared" si="34"/>
        <v>0</v>
      </c>
      <c r="R225" s="52"/>
    </row>
    <row r="226" spans="2:18" ht="13" x14ac:dyDescent="0.3">
      <c r="B226" s="43">
        <v>2304648.75</v>
      </c>
      <c r="C226" s="36">
        <v>4.16</v>
      </c>
      <c r="D226" s="70">
        <v>1</v>
      </c>
      <c r="E226" s="73">
        <v>0</v>
      </c>
      <c r="F226" s="51">
        <v>0</v>
      </c>
      <c r="G226" s="104"/>
      <c r="H226" s="44">
        <f t="shared" si="36"/>
        <v>2304648.75</v>
      </c>
      <c r="I226" s="44">
        <f t="shared" si="36"/>
        <v>0</v>
      </c>
      <c r="J226" s="44">
        <f t="shared" si="36"/>
        <v>0</v>
      </c>
      <c r="K226" s="40"/>
      <c r="L226" s="85">
        <f t="shared" si="35"/>
        <v>0</v>
      </c>
      <c r="M226" s="85">
        <f t="shared" si="32"/>
        <v>0</v>
      </c>
      <c r="N226" s="85">
        <f t="shared" si="30"/>
        <v>1382789.25</v>
      </c>
      <c r="O226" s="85">
        <f t="shared" si="31"/>
        <v>921859.5</v>
      </c>
      <c r="P226" s="85">
        <f t="shared" si="33"/>
        <v>0</v>
      </c>
      <c r="Q226" s="85">
        <f t="shared" si="34"/>
        <v>0</v>
      </c>
      <c r="R226" s="52"/>
    </row>
    <row r="227" spans="2:18" ht="13" x14ac:dyDescent="0.3">
      <c r="B227" s="43">
        <v>2778061.95</v>
      </c>
      <c r="C227" s="36">
        <v>25</v>
      </c>
      <c r="D227" s="70">
        <v>1</v>
      </c>
      <c r="E227" s="73">
        <v>0</v>
      </c>
      <c r="F227" s="51">
        <v>0</v>
      </c>
      <c r="G227" s="104"/>
      <c r="H227" s="44">
        <f t="shared" si="36"/>
        <v>2778061.95</v>
      </c>
      <c r="I227" s="44">
        <f t="shared" si="36"/>
        <v>0</v>
      </c>
      <c r="J227" s="44">
        <f t="shared" si="36"/>
        <v>0</v>
      </c>
      <c r="K227" s="40"/>
      <c r="L227" s="85">
        <f t="shared" si="35"/>
        <v>0</v>
      </c>
      <c r="M227" s="85">
        <f t="shared" si="32"/>
        <v>0</v>
      </c>
      <c r="N227" s="85">
        <f t="shared" si="30"/>
        <v>1666837.1700000002</v>
      </c>
      <c r="O227" s="85">
        <f t="shared" si="31"/>
        <v>1111224.78</v>
      </c>
      <c r="P227" s="85">
        <f t="shared" si="33"/>
        <v>0</v>
      </c>
      <c r="Q227" s="85">
        <f t="shared" si="34"/>
        <v>0</v>
      </c>
      <c r="R227" s="52"/>
    </row>
    <row r="228" spans="2:18" ht="13" x14ac:dyDescent="0.3">
      <c r="B228" s="43">
        <v>2793777.22</v>
      </c>
      <c r="C228" s="36">
        <v>25</v>
      </c>
      <c r="D228" s="70">
        <v>1</v>
      </c>
      <c r="E228" s="73">
        <v>0</v>
      </c>
      <c r="F228" s="51">
        <v>0</v>
      </c>
      <c r="G228" s="104"/>
      <c r="H228" s="44">
        <f t="shared" si="36"/>
        <v>2793777.22</v>
      </c>
      <c r="I228" s="44">
        <f t="shared" si="36"/>
        <v>0</v>
      </c>
      <c r="J228" s="44">
        <f t="shared" si="36"/>
        <v>0</v>
      </c>
      <c r="K228" s="40"/>
      <c r="L228" s="85">
        <f t="shared" si="35"/>
        <v>0</v>
      </c>
      <c r="M228" s="85">
        <f t="shared" si="32"/>
        <v>0</v>
      </c>
      <c r="N228" s="85">
        <f t="shared" si="30"/>
        <v>1676266.3320000002</v>
      </c>
      <c r="O228" s="85">
        <f t="shared" si="31"/>
        <v>1117510.888</v>
      </c>
      <c r="P228" s="85">
        <f t="shared" si="33"/>
        <v>0</v>
      </c>
      <c r="Q228" s="85">
        <f t="shared" si="34"/>
        <v>0</v>
      </c>
      <c r="R228" s="52"/>
    </row>
    <row r="229" spans="2:18" ht="13" x14ac:dyDescent="0.3">
      <c r="B229" s="43">
        <v>4048002.02</v>
      </c>
      <c r="C229" s="36">
        <v>25</v>
      </c>
      <c r="D229" s="70">
        <v>1</v>
      </c>
      <c r="E229" s="73">
        <v>0</v>
      </c>
      <c r="F229" s="51">
        <v>0</v>
      </c>
      <c r="G229" s="104"/>
      <c r="H229" s="44">
        <f t="shared" si="36"/>
        <v>4048002.02</v>
      </c>
      <c r="I229" s="44">
        <f t="shared" si="36"/>
        <v>0</v>
      </c>
      <c r="J229" s="44">
        <f t="shared" si="36"/>
        <v>0</v>
      </c>
      <c r="K229" s="40"/>
      <c r="L229" s="85">
        <f t="shared" si="35"/>
        <v>0</v>
      </c>
      <c r="M229" s="85">
        <f t="shared" si="32"/>
        <v>0</v>
      </c>
      <c r="N229" s="85">
        <f t="shared" si="30"/>
        <v>2428801.2119999998</v>
      </c>
      <c r="O229" s="85">
        <f t="shared" si="31"/>
        <v>1619200.8080000002</v>
      </c>
      <c r="P229" s="85">
        <f t="shared" si="33"/>
        <v>0</v>
      </c>
      <c r="Q229" s="85">
        <f t="shared" si="34"/>
        <v>0</v>
      </c>
      <c r="R229" s="52"/>
    </row>
    <row r="230" spans="2:18" ht="13" x14ac:dyDescent="0.3">
      <c r="B230" s="43">
        <v>451416.93999999994</v>
      </c>
      <c r="C230" s="36">
        <v>13.8</v>
      </c>
      <c r="D230" s="70">
        <v>1</v>
      </c>
      <c r="E230" s="73">
        <v>0</v>
      </c>
      <c r="F230" s="51">
        <v>0</v>
      </c>
      <c r="G230" s="104"/>
      <c r="H230" s="44">
        <f t="shared" si="36"/>
        <v>451416.93999999994</v>
      </c>
      <c r="I230" s="44">
        <f t="shared" si="36"/>
        <v>0</v>
      </c>
      <c r="J230" s="44">
        <f t="shared" si="36"/>
        <v>0</v>
      </c>
      <c r="K230" s="40"/>
      <c r="L230" s="85">
        <f t="shared" si="35"/>
        <v>0</v>
      </c>
      <c r="M230" s="85">
        <f t="shared" si="32"/>
        <v>0</v>
      </c>
      <c r="N230" s="85">
        <f t="shared" si="30"/>
        <v>270850.16399999993</v>
      </c>
      <c r="O230" s="85">
        <f t="shared" si="31"/>
        <v>180566.77599999998</v>
      </c>
      <c r="P230" s="85">
        <f t="shared" si="33"/>
        <v>0</v>
      </c>
      <c r="Q230" s="85">
        <f t="shared" si="34"/>
        <v>0</v>
      </c>
      <c r="R230" s="52"/>
    </row>
    <row r="231" spans="2:18" ht="13" x14ac:dyDescent="0.3">
      <c r="B231" s="43">
        <v>2852331.43</v>
      </c>
      <c r="C231" s="36">
        <v>25</v>
      </c>
      <c r="D231" s="70">
        <v>1</v>
      </c>
      <c r="E231" s="73">
        <v>0</v>
      </c>
      <c r="F231" s="51">
        <v>0</v>
      </c>
      <c r="G231" s="104"/>
      <c r="H231" s="44">
        <f t="shared" si="36"/>
        <v>2852331.43</v>
      </c>
      <c r="I231" s="44">
        <f t="shared" si="36"/>
        <v>0</v>
      </c>
      <c r="J231" s="44">
        <f t="shared" si="36"/>
        <v>0</v>
      </c>
      <c r="K231" s="40"/>
      <c r="L231" s="85">
        <f t="shared" si="35"/>
        <v>0</v>
      </c>
      <c r="M231" s="85">
        <f t="shared" si="32"/>
        <v>0</v>
      </c>
      <c r="N231" s="85">
        <f t="shared" si="30"/>
        <v>1711398.858</v>
      </c>
      <c r="O231" s="85">
        <f t="shared" si="31"/>
        <v>1140932.5720000002</v>
      </c>
      <c r="P231" s="85">
        <f t="shared" si="33"/>
        <v>0</v>
      </c>
      <c r="Q231" s="85">
        <f t="shared" si="34"/>
        <v>0</v>
      </c>
      <c r="R231" s="52"/>
    </row>
    <row r="232" spans="2:18" ht="13" x14ac:dyDescent="0.3">
      <c r="B232" s="43">
        <v>334684.80000000005</v>
      </c>
      <c r="C232" s="36">
        <v>25</v>
      </c>
      <c r="D232" s="70">
        <v>1</v>
      </c>
      <c r="E232" s="73">
        <v>0</v>
      </c>
      <c r="F232" s="51">
        <v>0</v>
      </c>
      <c r="G232" s="104"/>
      <c r="H232" s="44">
        <f t="shared" si="36"/>
        <v>334684.80000000005</v>
      </c>
      <c r="I232" s="44">
        <f t="shared" si="36"/>
        <v>0</v>
      </c>
      <c r="J232" s="44">
        <f t="shared" si="36"/>
        <v>0</v>
      </c>
      <c r="K232" s="40"/>
      <c r="L232" s="85">
        <f t="shared" si="35"/>
        <v>0</v>
      </c>
      <c r="M232" s="85">
        <f t="shared" si="32"/>
        <v>0</v>
      </c>
      <c r="N232" s="85">
        <f t="shared" si="30"/>
        <v>200810.88000000003</v>
      </c>
      <c r="O232" s="85">
        <f t="shared" si="31"/>
        <v>133873.92000000001</v>
      </c>
      <c r="P232" s="85">
        <f t="shared" si="33"/>
        <v>0</v>
      </c>
      <c r="Q232" s="85">
        <f t="shared" si="34"/>
        <v>0</v>
      </c>
      <c r="R232" s="52"/>
    </row>
    <row r="233" spans="2:18" ht="13" x14ac:dyDescent="0.3">
      <c r="B233" s="43">
        <v>3330989.3999999994</v>
      </c>
      <c r="C233" s="36">
        <v>4.16</v>
      </c>
      <c r="D233" s="70">
        <v>1</v>
      </c>
      <c r="E233" s="73">
        <v>0</v>
      </c>
      <c r="F233" s="51">
        <v>0</v>
      </c>
      <c r="G233" s="104"/>
      <c r="H233" s="44">
        <f t="shared" si="36"/>
        <v>3330989.3999999994</v>
      </c>
      <c r="I233" s="44">
        <f t="shared" si="36"/>
        <v>0</v>
      </c>
      <c r="J233" s="44">
        <f t="shared" si="36"/>
        <v>0</v>
      </c>
      <c r="K233" s="40"/>
      <c r="L233" s="85">
        <f t="shared" si="35"/>
        <v>0</v>
      </c>
      <c r="M233" s="85">
        <f t="shared" si="32"/>
        <v>0</v>
      </c>
      <c r="N233" s="85">
        <f t="shared" si="30"/>
        <v>1998593.6399999997</v>
      </c>
      <c r="O233" s="85">
        <f t="shared" si="31"/>
        <v>1332395.7599999998</v>
      </c>
      <c r="P233" s="85">
        <f t="shared" si="33"/>
        <v>0</v>
      </c>
      <c r="Q233" s="85">
        <f t="shared" si="34"/>
        <v>0</v>
      </c>
      <c r="R233" s="52"/>
    </row>
    <row r="234" spans="2:18" ht="13" x14ac:dyDescent="0.3">
      <c r="B234" s="43">
        <v>5343687.95</v>
      </c>
      <c r="C234" s="36">
        <v>25</v>
      </c>
      <c r="D234" s="70">
        <v>1</v>
      </c>
      <c r="E234" s="73">
        <v>0</v>
      </c>
      <c r="F234" s="51">
        <v>0</v>
      </c>
      <c r="G234" s="104"/>
      <c r="H234" s="44">
        <f t="shared" si="36"/>
        <v>5343687.95</v>
      </c>
      <c r="I234" s="44">
        <f t="shared" si="36"/>
        <v>0</v>
      </c>
      <c r="J234" s="44">
        <f t="shared" si="36"/>
        <v>0</v>
      </c>
      <c r="K234" s="40"/>
      <c r="L234" s="85">
        <f t="shared" si="35"/>
        <v>0</v>
      </c>
      <c r="M234" s="85">
        <f t="shared" si="32"/>
        <v>0</v>
      </c>
      <c r="N234" s="85">
        <f t="shared" si="30"/>
        <v>3206212.77</v>
      </c>
      <c r="O234" s="85">
        <f t="shared" si="31"/>
        <v>2137475.1800000002</v>
      </c>
      <c r="P234" s="85">
        <f t="shared" si="33"/>
        <v>0</v>
      </c>
      <c r="Q234" s="85">
        <f t="shared" si="34"/>
        <v>0</v>
      </c>
      <c r="R234" s="52"/>
    </row>
    <row r="235" spans="2:18" ht="13" x14ac:dyDescent="0.3">
      <c r="B235" s="43">
        <v>499060.73999999987</v>
      </c>
      <c r="C235" s="36">
        <v>13.8</v>
      </c>
      <c r="D235" s="70">
        <v>1</v>
      </c>
      <c r="E235" s="73">
        <v>0</v>
      </c>
      <c r="F235" s="51">
        <v>0</v>
      </c>
      <c r="G235" s="104"/>
      <c r="H235" s="44">
        <f t="shared" si="36"/>
        <v>499060.73999999987</v>
      </c>
      <c r="I235" s="44">
        <f t="shared" si="36"/>
        <v>0</v>
      </c>
      <c r="J235" s="44">
        <f t="shared" si="36"/>
        <v>0</v>
      </c>
      <c r="K235" s="40"/>
      <c r="L235" s="85">
        <f t="shared" si="35"/>
        <v>0</v>
      </c>
      <c r="M235" s="85">
        <f t="shared" si="32"/>
        <v>0</v>
      </c>
      <c r="N235" s="85">
        <f t="shared" si="30"/>
        <v>299436.4439999999</v>
      </c>
      <c r="O235" s="85">
        <f t="shared" si="31"/>
        <v>199624.29599999997</v>
      </c>
      <c r="P235" s="85">
        <f t="shared" si="33"/>
        <v>0</v>
      </c>
      <c r="Q235" s="85">
        <f t="shared" si="34"/>
        <v>0</v>
      </c>
      <c r="R235" s="52"/>
    </row>
    <row r="236" spans="2:18" ht="13" x14ac:dyDescent="0.3">
      <c r="B236" s="43">
        <v>11957354.130000001</v>
      </c>
      <c r="C236" s="36">
        <v>25</v>
      </c>
      <c r="D236" s="70">
        <v>0.88764044943820231</v>
      </c>
      <c r="E236" s="73">
        <v>0.11235955056179775</v>
      </c>
      <c r="F236" s="51">
        <v>0</v>
      </c>
      <c r="G236" s="104"/>
      <c r="H236" s="44">
        <f t="shared" si="36"/>
        <v>10613831.194044946</v>
      </c>
      <c r="I236" s="44">
        <f t="shared" si="36"/>
        <v>1343522.9359550562</v>
      </c>
      <c r="J236" s="44">
        <f t="shared" si="36"/>
        <v>0</v>
      </c>
      <c r="K236" s="40"/>
      <c r="L236" s="85">
        <f t="shared" si="35"/>
        <v>0</v>
      </c>
      <c r="M236" s="85">
        <f t="shared" si="32"/>
        <v>0</v>
      </c>
      <c r="N236" s="85">
        <f t="shared" si="30"/>
        <v>6368298.7164269676</v>
      </c>
      <c r="O236" s="85">
        <f t="shared" si="31"/>
        <v>4245532.4776179781</v>
      </c>
      <c r="P236" s="85">
        <f t="shared" si="33"/>
        <v>1343522.9359550562</v>
      </c>
      <c r="Q236" s="85">
        <f t="shared" si="34"/>
        <v>0</v>
      </c>
      <c r="R236" s="52"/>
    </row>
    <row r="237" spans="2:18" ht="13" x14ac:dyDescent="0.3">
      <c r="B237" s="43">
        <v>4555971.45</v>
      </c>
      <c r="C237" s="36">
        <v>13.8</v>
      </c>
      <c r="D237" s="70">
        <v>0</v>
      </c>
      <c r="E237" s="73">
        <v>0</v>
      </c>
      <c r="F237" s="51">
        <v>1</v>
      </c>
      <c r="G237" s="104"/>
      <c r="H237" s="44">
        <f t="shared" si="36"/>
        <v>0</v>
      </c>
      <c r="I237" s="44">
        <f t="shared" si="36"/>
        <v>0</v>
      </c>
      <c r="J237" s="44">
        <f t="shared" si="36"/>
        <v>4555971.45</v>
      </c>
      <c r="K237" s="40"/>
      <c r="L237" s="85">
        <f t="shared" si="35"/>
        <v>0</v>
      </c>
      <c r="M237" s="85">
        <f t="shared" si="32"/>
        <v>0</v>
      </c>
      <c r="N237" s="85">
        <f t="shared" si="30"/>
        <v>4555971.45</v>
      </c>
      <c r="O237" s="85">
        <f t="shared" si="31"/>
        <v>0</v>
      </c>
      <c r="P237" s="85">
        <f t="shared" si="33"/>
        <v>0</v>
      </c>
      <c r="Q237" s="85">
        <f t="shared" si="34"/>
        <v>0</v>
      </c>
      <c r="R237" s="52"/>
    </row>
    <row r="238" spans="2:18" ht="13" x14ac:dyDescent="0.3">
      <c r="B238" s="43">
        <v>220956.79000000004</v>
      </c>
      <c r="C238" s="36">
        <v>25</v>
      </c>
      <c r="D238" s="70">
        <v>0</v>
      </c>
      <c r="E238" s="73">
        <v>0</v>
      </c>
      <c r="F238" s="51">
        <v>1</v>
      </c>
      <c r="G238" s="104"/>
      <c r="H238" s="44">
        <f t="shared" si="36"/>
        <v>0</v>
      </c>
      <c r="I238" s="44">
        <f t="shared" si="36"/>
        <v>0</v>
      </c>
      <c r="J238" s="44">
        <f t="shared" si="36"/>
        <v>220956.79000000004</v>
      </c>
      <c r="K238" s="40"/>
      <c r="L238" s="85">
        <f t="shared" si="35"/>
        <v>0</v>
      </c>
      <c r="M238" s="85">
        <f t="shared" si="32"/>
        <v>0</v>
      </c>
      <c r="N238" s="85">
        <f t="shared" si="30"/>
        <v>220956.79000000004</v>
      </c>
      <c r="O238" s="85">
        <f t="shared" si="31"/>
        <v>0</v>
      </c>
      <c r="P238" s="85">
        <f t="shared" si="33"/>
        <v>0</v>
      </c>
      <c r="Q238" s="85">
        <f t="shared" si="34"/>
        <v>0</v>
      </c>
      <c r="R238" s="52"/>
    </row>
    <row r="239" spans="2:18" ht="13" x14ac:dyDescent="0.3">
      <c r="B239" s="43">
        <v>110785.83000000007</v>
      </c>
      <c r="C239" s="36">
        <v>25</v>
      </c>
      <c r="D239" s="70">
        <v>0</v>
      </c>
      <c r="E239" s="73">
        <v>0</v>
      </c>
      <c r="F239" s="51">
        <v>1</v>
      </c>
      <c r="G239" s="104"/>
      <c r="H239" s="44">
        <f t="shared" si="36"/>
        <v>0</v>
      </c>
      <c r="I239" s="44">
        <f t="shared" si="36"/>
        <v>0</v>
      </c>
      <c r="J239" s="44">
        <f t="shared" si="36"/>
        <v>110785.83000000007</v>
      </c>
      <c r="K239" s="40"/>
      <c r="L239" s="85">
        <f t="shared" si="35"/>
        <v>0</v>
      </c>
      <c r="M239" s="85">
        <f t="shared" si="32"/>
        <v>0</v>
      </c>
      <c r="N239" s="85">
        <f t="shared" si="30"/>
        <v>110785.83000000007</v>
      </c>
      <c r="O239" s="85">
        <f t="shared" si="31"/>
        <v>0</v>
      </c>
      <c r="P239" s="85">
        <f t="shared" si="33"/>
        <v>0</v>
      </c>
      <c r="Q239" s="85">
        <f t="shared" si="34"/>
        <v>0</v>
      </c>
      <c r="R239" s="52"/>
    </row>
    <row r="240" spans="2:18" ht="13" x14ac:dyDescent="0.3">
      <c r="B240" s="43">
        <v>107288.14000000001</v>
      </c>
      <c r="C240" s="36">
        <v>138</v>
      </c>
      <c r="D240" s="70">
        <v>0</v>
      </c>
      <c r="E240" s="73">
        <v>0</v>
      </c>
      <c r="F240" s="51">
        <v>1</v>
      </c>
      <c r="G240" s="104"/>
      <c r="H240" s="44">
        <f t="shared" si="36"/>
        <v>0</v>
      </c>
      <c r="I240" s="44">
        <f t="shared" si="36"/>
        <v>0</v>
      </c>
      <c r="J240" s="44">
        <f t="shared" si="36"/>
        <v>107288.14000000001</v>
      </c>
      <c r="K240" s="40"/>
      <c r="L240" s="85">
        <f t="shared" si="35"/>
        <v>0</v>
      </c>
      <c r="M240" s="85">
        <f t="shared" si="32"/>
        <v>107288.14000000001</v>
      </c>
      <c r="N240" s="85">
        <f t="shared" si="30"/>
        <v>0</v>
      </c>
      <c r="O240" s="85">
        <f t="shared" si="31"/>
        <v>0</v>
      </c>
      <c r="P240" s="85">
        <f t="shared" si="33"/>
        <v>0</v>
      </c>
      <c r="Q240" s="85">
        <f t="shared" si="34"/>
        <v>0</v>
      </c>
      <c r="R240" s="52"/>
    </row>
    <row r="241" spans="1:18" ht="13" x14ac:dyDescent="0.3">
      <c r="B241" s="43">
        <v>1124669.8499999999</v>
      </c>
      <c r="C241" s="36">
        <v>69</v>
      </c>
      <c r="D241" s="70">
        <v>0</v>
      </c>
      <c r="E241" s="73">
        <v>0</v>
      </c>
      <c r="F241" s="51">
        <v>1</v>
      </c>
      <c r="G241" s="104"/>
      <c r="H241" s="44">
        <f t="shared" si="36"/>
        <v>0</v>
      </c>
      <c r="I241" s="44">
        <f t="shared" si="36"/>
        <v>0</v>
      </c>
      <c r="J241" s="44">
        <f t="shared" si="36"/>
        <v>1124669.8499999999</v>
      </c>
      <c r="K241" s="40"/>
      <c r="L241" s="85">
        <f t="shared" si="35"/>
        <v>0</v>
      </c>
      <c r="M241" s="85">
        <f t="shared" si="32"/>
        <v>1124669.8499999999</v>
      </c>
      <c r="N241" s="85">
        <f t="shared" si="30"/>
        <v>0</v>
      </c>
      <c r="O241" s="85">
        <f t="shared" si="31"/>
        <v>0</v>
      </c>
      <c r="P241" s="85">
        <f t="shared" si="33"/>
        <v>0</v>
      </c>
      <c r="Q241" s="85">
        <f t="shared" si="34"/>
        <v>0</v>
      </c>
      <c r="R241" s="52"/>
    </row>
    <row r="242" spans="1:18" ht="13" x14ac:dyDescent="0.3">
      <c r="B242" s="43">
        <v>2493778.8400000003</v>
      </c>
      <c r="C242" s="36">
        <v>25</v>
      </c>
      <c r="D242" s="70">
        <v>0</v>
      </c>
      <c r="E242" s="73">
        <v>0</v>
      </c>
      <c r="F242" s="51">
        <v>1</v>
      </c>
      <c r="G242" s="104"/>
      <c r="H242" s="44">
        <f t="shared" si="36"/>
        <v>0</v>
      </c>
      <c r="I242" s="44">
        <f t="shared" si="36"/>
        <v>0</v>
      </c>
      <c r="J242" s="44">
        <f t="shared" si="36"/>
        <v>2493778.8400000003</v>
      </c>
      <c r="K242" s="40"/>
      <c r="L242" s="85">
        <f t="shared" si="35"/>
        <v>0</v>
      </c>
      <c r="M242" s="85">
        <f t="shared" si="32"/>
        <v>0</v>
      </c>
      <c r="N242" s="85">
        <f t="shared" si="30"/>
        <v>2493778.8400000003</v>
      </c>
      <c r="O242" s="85">
        <f t="shared" si="31"/>
        <v>0</v>
      </c>
      <c r="P242" s="85">
        <f t="shared" si="33"/>
        <v>0</v>
      </c>
      <c r="Q242" s="85">
        <f t="shared" si="34"/>
        <v>0</v>
      </c>
      <c r="R242" s="52"/>
    </row>
    <row r="243" spans="1:18" ht="13" x14ac:dyDescent="0.3">
      <c r="B243" s="43">
        <v>1888724.44</v>
      </c>
      <c r="C243" s="36">
        <v>4.16</v>
      </c>
      <c r="D243" s="70">
        <v>1</v>
      </c>
      <c r="E243" s="73">
        <v>0</v>
      </c>
      <c r="F243" s="51">
        <v>0</v>
      </c>
      <c r="G243" s="104"/>
      <c r="H243" s="44">
        <f t="shared" si="36"/>
        <v>1888724.44</v>
      </c>
      <c r="I243" s="44">
        <f t="shared" si="36"/>
        <v>0</v>
      </c>
      <c r="J243" s="44">
        <f t="shared" si="36"/>
        <v>0</v>
      </c>
      <c r="K243" s="40"/>
      <c r="L243" s="85">
        <f t="shared" si="35"/>
        <v>0</v>
      </c>
      <c r="M243" s="85">
        <f t="shared" si="32"/>
        <v>0</v>
      </c>
      <c r="N243" s="85">
        <f t="shared" si="30"/>
        <v>1133234.6639999999</v>
      </c>
      <c r="O243" s="85">
        <f t="shared" si="31"/>
        <v>755489.77600000007</v>
      </c>
      <c r="P243" s="85">
        <f t="shared" si="33"/>
        <v>0</v>
      </c>
      <c r="Q243" s="85">
        <f t="shared" si="34"/>
        <v>0</v>
      </c>
      <c r="R243" s="52"/>
    </row>
    <row r="244" spans="1:18" ht="13" x14ac:dyDescent="0.3">
      <c r="B244" s="43">
        <v>12828131.190000001</v>
      </c>
      <c r="C244" s="36">
        <v>25</v>
      </c>
      <c r="D244" s="70">
        <v>1</v>
      </c>
      <c r="E244" s="73">
        <v>0</v>
      </c>
      <c r="F244" s="51">
        <v>0</v>
      </c>
      <c r="G244" s="104"/>
      <c r="H244" s="44">
        <f t="shared" si="36"/>
        <v>12828131.190000001</v>
      </c>
      <c r="I244" s="44">
        <f t="shared" si="36"/>
        <v>0</v>
      </c>
      <c r="J244" s="44">
        <f t="shared" si="36"/>
        <v>0</v>
      </c>
      <c r="K244" s="40"/>
      <c r="L244" s="85">
        <f t="shared" si="35"/>
        <v>0</v>
      </c>
      <c r="M244" s="85">
        <f t="shared" si="32"/>
        <v>0</v>
      </c>
      <c r="N244" s="85">
        <f t="shared" si="30"/>
        <v>7696878.7140000006</v>
      </c>
      <c r="O244" s="85">
        <f t="shared" si="31"/>
        <v>5131252.4760000007</v>
      </c>
      <c r="P244" s="85">
        <f t="shared" si="33"/>
        <v>0</v>
      </c>
      <c r="Q244" s="85">
        <f t="shared" si="34"/>
        <v>0</v>
      </c>
      <c r="R244" s="52"/>
    </row>
    <row r="245" spans="1:18" ht="13" x14ac:dyDescent="0.3">
      <c r="B245" s="43">
        <v>861158.17999999993</v>
      </c>
      <c r="C245" s="36">
        <v>4.16</v>
      </c>
      <c r="D245" s="70">
        <v>1</v>
      </c>
      <c r="E245" s="73">
        <v>0</v>
      </c>
      <c r="F245" s="51">
        <v>0</v>
      </c>
      <c r="G245" s="104"/>
      <c r="H245" s="44">
        <f t="shared" si="36"/>
        <v>861158.17999999993</v>
      </c>
      <c r="I245" s="44">
        <f t="shared" si="36"/>
        <v>0</v>
      </c>
      <c r="J245" s="44">
        <f t="shared" si="36"/>
        <v>0</v>
      </c>
      <c r="K245" s="40"/>
      <c r="L245" s="85">
        <f t="shared" si="35"/>
        <v>0</v>
      </c>
      <c r="M245" s="85">
        <f t="shared" si="32"/>
        <v>0</v>
      </c>
      <c r="N245" s="85">
        <f t="shared" si="30"/>
        <v>516694.90799999994</v>
      </c>
      <c r="O245" s="85">
        <f t="shared" si="31"/>
        <v>344463.272</v>
      </c>
      <c r="P245" s="85">
        <f t="shared" si="33"/>
        <v>0</v>
      </c>
      <c r="Q245" s="85">
        <f t="shared" si="34"/>
        <v>0</v>
      </c>
      <c r="R245" s="52"/>
    </row>
    <row r="246" spans="1:18" ht="13" x14ac:dyDescent="0.3">
      <c r="B246" s="43">
        <v>1110079.7999999998</v>
      </c>
      <c r="C246" s="36">
        <v>13.8</v>
      </c>
      <c r="D246" s="70">
        <v>1</v>
      </c>
      <c r="E246" s="73">
        <v>0</v>
      </c>
      <c r="F246" s="51">
        <v>0</v>
      </c>
      <c r="G246" s="104"/>
      <c r="H246" s="44">
        <f t="shared" si="36"/>
        <v>1110079.7999999998</v>
      </c>
      <c r="I246" s="44">
        <f t="shared" si="36"/>
        <v>0</v>
      </c>
      <c r="J246" s="44">
        <f t="shared" si="36"/>
        <v>0</v>
      </c>
      <c r="K246" s="40"/>
      <c r="L246" s="85">
        <f t="shared" si="35"/>
        <v>0</v>
      </c>
      <c r="M246" s="85">
        <f t="shared" si="32"/>
        <v>0</v>
      </c>
      <c r="N246" s="85">
        <f t="shared" si="30"/>
        <v>666047.87999999989</v>
      </c>
      <c r="O246" s="85">
        <f t="shared" si="31"/>
        <v>444031.91999999993</v>
      </c>
      <c r="P246" s="85">
        <f t="shared" si="33"/>
        <v>0</v>
      </c>
      <c r="Q246" s="85">
        <f t="shared" si="34"/>
        <v>0</v>
      </c>
      <c r="R246" s="52"/>
    </row>
    <row r="247" spans="1:18" ht="13" x14ac:dyDescent="0.3">
      <c r="B247" s="43">
        <v>1216529.8200000003</v>
      </c>
      <c r="C247" s="36">
        <v>4.16</v>
      </c>
      <c r="D247" s="70">
        <v>1</v>
      </c>
      <c r="E247" s="73">
        <v>0</v>
      </c>
      <c r="F247" s="51">
        <v>0</v>
      </c>
      <c r="G247" s="104"/>
      <c r="H247" s="44">
        <f t="shared" si="36"/>
        <v>1216529.8200000003</v>
      </c>
      <c r="I247" s="44">
        <f t="shared" si="36"/>
        <v>0</v>
      </c>
      <c r="J247" s="44">
        <f t="shared" si="36"/>
        <v>0</v>
      </c>
      <c r="K247" s="40"/>
      <c r="L247" s="85">
        <f t="shared" si="35"/>
        <v>0</v>
      </c>
      <c r="M247" s="85">
        <f t="shared" si="32"/>
        <v>0</v>
      </c>
      <c r="N247" s="85">
        <f t="shared" si="30"/>
        <v>729917.89200000011</v>
      </c>
      <c r="O247" s="85">
        <f t="shared" si="31"/>
        <v>486611.92800000013</v>
      </c>
      <c r="P247" s="85">
        <f t="shared" si="33"/>
        <v>0</v>
      </c>
      <c r="Q247" s="85">
        <f t="shared" si="34"/>
        <v>0</v>
      </c>
      <c r="R247" s="52"/>
    </row>
    <row r="248" spans="1:18" ht="13" x14ac:dyDescent="0.3">
      <c r="B248" s="43">
        <v>665958.35000000009</v>
      </c>
      <c r="C248" s="36">
        <v>25</v>
      </c>
      <c r="D248" s="70">
        <v>1</v>
      </c>
      <c r="E248" s="73">
        <v>0</v>
      </c>
      <c r="F248" s="51">
        <v>0</v>
      </c>
      <c r="G248" s="104"/>
      <c r="H248" s="44">
        <f t="shared" si="36"/>
        <v>665958.35000000009</v>
      </c>
      <c r="I248" s="44">
        <f t="shared" si="36"/>
        <v>0</v>
      </c>
      <c r="J248" s="44">
        <f t="shared" si="36"/>
        <v>0</v>
      </c>
      <c r="K248" s="40"/>
      <c r="L248" s="85">
        <f t="shared" si="35"/>
        <v>0</v>
      </c>
      <c r="M248" s="85">
        <f t="shared" si="32"/>
        <v>0</v>
      </c>
      <c r="N248" s="85">
        <f t="shared" si="30"/>
        <v>399575.01000000007</v>
      </c>
      <c r="O248" s="85">
        <f t="shared" si="31"/>
        <v>266383.34000000003</v>
      </c>
      <c r="P248" s="85">
        <f t="shared" si="33"/>
        <v>0</v>
      </c>
      <c r="Q248" s="85">
        <f t="shared" si="34"/>
        <v>0</v>
      </c>
      <c r="R248" s="52"/>
    </row>
    <row r="249" spans="1:18" ht="13" x14ac:dyDescent="0.3">
      <c r="B249" s="43">
        <v>9248351.9499999993</v>
      </c>
      <c r="C249" s="36">
        <v>25</v>
      </c>
      <c r="D249" s="70">
        <v>1</v>
      </c>
      <c r="E249" s="73">
        <v>0</v>
      </c>
      <c r="F249" s="51">
        <v>0</v>
      </c>
      <c r="G249" s="104"/>
      <c r="H249" s="44">
        <f t="shared" si="36"/>
        <v>9248351.9499999993</v>
      </c>
      <c r="I249" s="44">
        <f t="shared" si="36"/>
        <v>0</v>
      </c>
      <c r="J249" s="44">
        <f t="shared" si="36"/>
        <v>0</v>
      </c>
      <c r="K249" s="40"/>
      <c r="L249" s="85">
        <f t="shared" si="35"/>
        <v>0</v>
      </c>
      <c r="M249" s="85">
        <f t="shared" si="32"/>
        <v>0</v>
      </c>
      <c r="N249" s="85">
        <f t="shared" si="30"/>
        <v>5549011.169999999</v>
      </c>
      <c r="O249" s="85">
        <f t="shared" si="31"/>
        <v>3699340.78</v>
      </c>
      <c r="P249" s="85">
        <f t="shared" si="33"/>
        <v>0</v>
      </c>
      <c r="Q249" s="85">
        <f t="shared" si="34"/>
        <v>0</v>
      </c>
      <c r="R249" s="52"/>
    </row>
    <row r="250" spans="1:18" ht="13" x14ac:dyDescent="0.3">
      <c r="B250" s="43">
        <v>789291.44</v>
      </c>
      <c r="C250" s="36">
        <v>4.16</v>
      </c>
      <c r="D250" s="70">
        <v>1</v>
      </c>
      <c r="E250" s="73">
        <v>0</v>
      </c>
      <c r="F250" s="51">
        <v>0</v>
      </c>
      <c r="G250" s="104"/>
      <c r="H250" s="44">
        <f t="shared" si="36"/>
        <v>789291.44</v>
      </c>
      <c r="I250" s="44">
        <f t="shared" si="36"/>
        <v>0</v>
      </c>
      <c r="J250" s="44">
        <f t="shared" si="36"/>
        <v>0</v>
      </c>
      <c r="K250" s="40"/>
      <c r="L250" s="85">
        <f t="shared" si="35"/>
        <v>0</v>
      </c>
      <c r="M250" s="85">
        <f t="shared" si="32"/>
        <v>0</v>
      </c>
      <c r="N250" s="85">
        <f t="shared" si="30"/>
        <v>473574.86399999994</v>
      </c>
      <c r="O250" s="85">
        <f t="shared" si="31"/>
        <v>315716.576</v>
      </c>
      <c r="P250" s="85">
        <f t="shared" si="33"/>
        <v>0</v>
      </c>
      <c r="Q250" s="85">
        <f t="shared" si="34"/>
        <v>0</v>
      </c>
      <c r="R250" s="52"/>
    </row>
    <row r="251" spans="1:18" ht="13" x14ac:dyDescent="0.3">
      <c r="B251" s="43">
        <v>1960354.14</v>
      </c>
      <c r="C251" s="36">
        <v>4.16</v>
      </c>
      <c r="D251" s="70">
        <v>1</v>
      </c>
      <c r="E251" s="73">
        <v>0</v>
      </c>
      <c r="F251" s="51">
        <v>0</v>
      </c>
      <c r="G251" s="104"/>
      <c r="H251" s="44">
        <f t="shared" si="36"/>
        <v>1960354.14</v>
      </c>
      <c r="I251" s="44">
        <f t="shared" si="36"/>
        <v>0</v>
      </c>
      <c r="J251" s="44">
        <f t="shared" si="36"/>
        <v>0</v>
      </c>
      <c r="K251" s="40"/>
      <c r="L251" s="85">
        <f t="shared" si="35"/>
        <v>0</v>
      </c>
      <c r="M251" s="85">
        <f t="shared" si="32"/>
        <v>0</v>
      </c>
      <c r="N251" s="85">
        <f t="shared" si="30"/>
        <v>1176212.4839999999</v>
      </c>
      <c r="O251" s="85">
        <f t="shared" si="31"/>
        <v>784141.65599999996</v>
      </c>
      <c r="P251" s="85">
        <f t="shared" si="33"/>
        <v>0</v>
      </c>
      <c r="Q251" s="85">
        <f t="shared" si="34"/>
        <v>0</v>
      </c>
      <c r="R251" s="52"/>
    </row>
    <row r="252" spans="1:18" ht="13" x14ac:dyDescent="0.3">
      <c r="B252" s="43">
        <v>1361659.2899999998</v>
      </c>
      <c r="C252" s="36">
        <v>138</v>
      </c>
      <c r="D252" s="70">
        <v>0</v>
      </c>
      <c r="E252" s="73">
        <v>0</v>
      </c>
      <c r="F252" s="51">
        <v>1</v>
      </c>
      <c r="G252" s="104"/>
      <c r="H252" s="44">
        <f t="shared" si="36"/>
        <v>0</v>
      </c>
      <c r="I252" s="44">
        <f t="shared" si="36"/>
        <v>0</v>
      </c>
      <c r="J252" s="44">
        <f t="shared" si="36"/>
        <v>1361659.2899999998</v>
      </c>
      <c r="K252" s="40"/>
      <c r="L252" s="85">
        <f t="shared" si="35"/>
        <v>0</v>
      </c>
      <c r="M252" s="85">
        <f t="shared" si="32"/>
        <v>1361659.2899999998</v>
      </c>
      <c r="N252" s="85">
        <f t="shared" si="30"/>
        <v>0</v>
      </c>
      <c r="O252" s="85">
        <f t="shared" si="31"/>
        <v>0</v>
      </c>
      <c r="P252" s="85">
        <f t="shared" si="33"/>
        <v>0</v>
      </c>
      <c r="Q252" s="85">
        <f t="shared" si="34"/>
        <v>0</v>
      </c>
      <c r="R252" s="52"/>
    </row>
    <row r="253" spans="1:18" ht="13" x14ac:dyDescent="0.3">
      <c r="B253" s="84">
        <v>4420694.5600000005</v>
      </c>
      <c r="C253" s="74">
        <v>4.16</v>
      </c>
      <c r="D253" s="121">
        <v>1</v>
      </c>
      <c r="E253" s="103">
        <v>0</v>
      </c>
      <c r="F253" s="50">
        <v>0</v>
      </c>
      <c r="G253" s="104"/>
      <c r="H253" s="44">
        <f t="shared" si="36"/>
        <v>4420694.5600000005</v>
      </c>
      <c r="I253" s="44">
        <f t="shared" si="36"/>
        <v>0</v>
      </c>
      <c r="J253" s="44">
        <f t="shared" si="36"/>
        <v>0</v>
      </c>
      <c r="K253" s="40"/>
      <c r="L253" s="85">
        <f t="shared" si="35"/>
        <v>0</v>
      </c>
      <c r="M253" s="85">
        <f t="shared" si="32"/>
        <v>0</v>
      </c>
      <c r="N253" s="85">
        <f t="shared" si="30"/>
        <v>2652416.736</v>
      </c>
      <c r="O253" s="85">
        <f t="shared" si="31"/>
        <v>1768277.8240000003</v>
      </c>
      <c r="P253" s="85">
        <f t="shared" si="33"/>
        <v>0</v>
      </c>
      <c r="Q253" s="85">
        <f t="shared" si="34"/>
        <v>0</v>
      </c>
      <c r="R253" s="52"/>
    </row>
    <row r="254" spans="1:18" ht="13" x14ac:dyDescent="0.3">
      <c r="A254" s="1" t="s">
        <v>99</v>
      </c>
      <c r="B254" s="42">
        <v>327577974.87</v>
      </c>
      <c r="C254" s="120" t="s">
        <v>100</v>
      </c>
      <c r="D254" s="105">
        <v>0</v>
      </c>
      <c r="E254" s="105">
        <v>0</v>
      </c>
      <c r="F254" s="123">
        <v>1</v>
      </c>
      <c r="G254" s="104"/>
      <c r="H254" s="44">
        <f t="shared" si="36"/>
        <v>0</v>
      </c>
      <c r="I254" s="44">
        <f t="shared" si="36"/>
        <v>0</v>
      </c>
      <c r="J254" s="44">
        <f t="shared" si="36"/>
        <v>327577974.87</v>
      </c>
      <c r="K254" s="40"/>
      <c r="L254" s="53">
        <f>B254</f>
        <v>327577974.87</v>
      </c>
      <c r="M254" s="53">
        <v>0</v>
      </c>
      <c r="N254" s="53">
        <v>0</v>
      </c>
      <c r="O254" s="53">
        <v>0</v>
      </c>
      <c r="P254" s="53">
        <v>0</v>
      </c>
      <c r="Q254" s="53">
        <v>0</v>
      </c>
      <c r="R254" s="52"/>
    </row>
    <row r="255" spans="1:18" ht="13" x14ac:dyDescent="0.3">
      <c r="A255" s="1" t="s">
        <v>99</v>
      </c>
      <c r="B255" s="42">
        <v>208854549.34999999</v>
      </c>
      <c r="C255" s="120" t="s">
        <v>100</v>
      </c>
      <c r="D255" s="105">
        <v>0</v>
      </c>
      <c r="E255" s="105">
        <v>0</v>
      </c>
      <c r="F255" s="123">
        <v>1</v>
      </c>
      <c r="G255" s="104"/>
      <c r="H255" s="44">
        <f t="shared" si="36"/>
        <v>0</v>
      </c>
      <c r="I255" s="44">
        <f t="shared" si="36"/>
        <v>0</v>
      </c>
      <c r="J255" s="44">
        <f t="shared" si="36"/>
        <v>208854549.34999999</v>
      </c>
      <c r="K255" s="40"/>
      <c r="L255" s="53">
        <f>B255</f>
        <v>208854549.34999999</v>
      </c>
      <c r="M255" s="53">
        <v>0</v>
      </c>
      <c r="N255" s="53">
        <v>0</v>
      </c>
      <c r="O255" s="53">
        <v>0</v>
      </c>
      <c r="P255" s="53">
        <v>0</v>
      </c>
      <c r="Q255" s="53">
        <v>0</v>
      </c>
      <c r="R255" s="52"/>
    </row>
    <row r="256" spans="1:18" ht="13" x14ac:dyDescent="0.3">
      <c r="B256" s="86">
        <v>559997.28</v>
      </c>
      <c r="C256" s="75">
        <v>4.16</v>
      </c>
      <c r="D256" s="122">
        <v>1</v>
      </c>
      <c r="E256" s="117">
        <v>0</v>
      </c>
      <c r="F256" s="87">
        <v>0</v>
      </c>
      <c r="G256" s="104"/>
      <c r="H256" s="44">
        <f t="shared" si="36"/>
        <v>559997.28</v>
      </c>
      <c r="I256" s="44">
        <f t="shared" si="36"/>
        <v>0</v>
      </c>
      <c r="J256" s="44">
        <f t="shared" si="36"/>
        <v>0</v>
      </c>
      <c r="K256" s="40"/>
      <c r="L256" s="102">
        <f t="shared" si="35"/>
        <v>0</v>
      </c>
      <c r="M256" s="102">
        <f t="shared" si="32"/>
        <v>0</v>
      </c>
      <c r="N256" s="102">
        <f t="shared" si="30"/>
        <v>335998.36800000002</v>
      </c>
      <c r="O256" s="102">
        <f t="shared" si="31"/>
        <v>223998.91200000001</v>
      </c>
      <c r="P256" s="102">
        <f t="shared" si="33"/>
        <v>0</v>
      </c>
      <c r="Q256" s="102">
        <f t="shared" si="34"/>
        <v>0</v>
      </c>
      <c r="R256" s="52"/>
    </row>
    <row r="257" spans="2:18" ht="13" x14ac:dyDescent="0.3">
      <c r="B257" s="43">
        <v>310380.30000000005</v>
      </c>
      <c r="C257" s="36">
        <v>4.16</v>
      </c>
      <c r="D257" s="70">
        <v>1</v>
      </c>
      <c r="E257" s="73">
        <v>0</v>
      </c>
      <c r="F257" s="51">
        <v>0</v>
      </c>
      <c r="G257" s="104"/>
      <c r="H257" s="44">
        <f t="shared" si="36"/>
        <v>310380.30000000005</v>
      </c>
      <c r="I257" s="44">
        <f t="shared" si="36"/>
        <v>0</v>
      </c>
      <c r="J257" s="44">
        <f t="shared" si="36"/>
        <v>0</v>
      </c>
      <c r="K257" s="40"/>
      <c r="L257" s="85">
        <f t="shared" si="35"/>
        <v>0</v>
      </c>
      <c r="M257" s="85">
        <f t="shared" si="32"/>
        <v>0</v>
      </c>
      <c r="N257" s="85">
        <f t="shared" si="30"/>
        <v>186228.18000000002</v>
      </c>
      <c r="O257" s="85">
        <f t="shared" si="31"/>
        <v>124152.12000000002</v>
      </c>
      <c r="P257" s="85">
        <f t="shared" si="33"/>
        <v>0</v>
      </c>
      <c r="Q257" s="85">
        <f t="shared" si="34"/>
        <v>0</v>
      </c>
      <c r="R257" s="52"/>
    </row>
    <row r="258" spans="2:18" ht="13" x14ac:dyDescent="0.3">
      <c r="B258" s="43">
        <v>2247085.7200000002</v>
      </c>
      <c r="C258" s="36">
        <v>4.16</v>
      </c>
      <c r="D258" s="70">
        <v>1</v>
      </c>
      <c r="E258" s="73">
        <v>0</v>
      </c>
      <c r="F258" s="51">
        <v>0</v>
      </c>
      <c r="G258" s="104"/>
      <c r="H258" s="44">
        <f t="shared" si="36"/>
        <v>2247085.7200000002</v>
      </c>
      <c r="I258" s="44">
        <f t="shared" si="36"/>
        <v>0</v>
      </c>
      <c r="J258" s="44">
        <f t="shared" si="36"/>
        <v>0</v>
      </c>
      <c r="K258" s="40"/>
      <c r="L258" s="85">
        <f t="shared" si="35"/>
        <v>0</v>
      </c>
      <c r="M258" s="85">
        <f t="shared" si="32"/>
        <v>0</v>
      </c>
      <c r="N258" s="85">
        <f t="shared" si="30"/>
        <v>1348251.432</v>
      </c>
      <c r="O258" s="85">
        <f t="shared" si="31"/>
        <v>898834.28800000018</v>
      </c>
      <c r="P258" s="85">
        <f t="shared" si="33"/>
        <v>0</v>
      </c>
      <c r="Q258" s="85">
        <f t="shared" si="34"/>
        <v>0</v>
      </c>
      <c r="R258" s="52"/>
    </row>
    <row r="259" spans="2:18" ht="13" x14ac:dyDescent="0.3">
      <c r="B259" s="43">
        <v>48915598.299999997</v>
      </c>
      <c r="C259" s="36">
        <v>240</v>
      </c>
      <c r="D259" s="70">
        <v>0</v>
      </c>
      <c r="E259" s="73">
        <v>0</v>
      </c>
      <c r="F259" s="51">
        <v>1</v>
      </c>
      <c r="G259" s="104"/>
      <c r="H259" s="44">
        <f t="shared" si="36"/>
        <v>0</v>
      </c>
      <c r="I259" s="44">
        <f t="shared" si="36"/>
        <v>0</v>
      </c>
      <c r="J259" s="44">
        <f t="shared" si="36"/>
        <v>48915598.299999997</v>
      </c>
      <c r="K259" s="40"/>
      <c r="L259" s="85">
        <f t="shared" si="35"/>
        <v>48915598.299999997</v>
      </c>
      <c r="M259" s="85">
        <f t="shared" si="32"/>
        <v>0</v>
      </c>
      <c r="N259" s="85">
        <f t="shared" si="30"/>
        <v>0</v>
      </c>
      <c r="O259" s="85">
        <f t="shared" si="31"/>
        <v>0</v>
      </c>
      <c r="P259" s="85">
        <f t="shared" si="33"/>
        <v>0</v>
      </c>
      <c r="Q259" s="85">
        <f t="shared" si="34"/>
        <v>0</v>
      </c>
      <c r="R259" s="52"/>
    </row>
    <row r="260" spans="2:18" ht="13" x14ac:dyDescent="0.3">
      <c r="B260" s="43">
        <v>12304595.210000001</v>
      </c>
      <c r="C260" s="36">
        <v>25</v>
      </c>
      <c r="D260" s="70">
        <v>1</v>
      </c>
      <c r="E260" s="73">
        <v>0</v>
      </c>
      <c r="F260" s="51">
        <v>0</v>
      </c>
      <c r="G260" s="104"/>
      <c r="H260" s="44">
        <f t="shared" si="36"/>
        <v>12304595.210000001</v>
      </c>
      <c r="I260" s="44">
        <f t="shared" si="36"/>
        <v>0</v>
      </c>
      <c r="J260" s="44">
        <f t="shared" si="36"/>
        <v>0</v>
      </c>
      <c r="K260" s="40"/>
      <c r="L260" s="85">
        <f t="shared" si="35"/>
        <v>0</v>
      </c>
      <c r="M260" s="85">
        <f t="shared" si="32"/>
        <v>0</v>
      </c>
      <c r="N260" s="85">
        <f t="shared" si="30"/>
        <v>7382757.1260000002</v>
      </c>
      <c r="O260" s="85">
        <f t="shared" si="31"/>
        <v>4921838.0840000007</v>
      </c>
      <c r="P260" s="85">
        <f t="shared" si="33"/>
        <v>0</v>
      </c>
      <c r="Q260" s="85">
        <f t="shared" si="34"/>
        <v>0</v>
      </c>
      <c r="R260" s="52"/>
    </row>
    <row r="261" spans="2:18" ht="13" x14ac:dyDescent="0.3">
      <c r="B261" s="43">
        <v>7821031.209999999</v>
      </c>
      <c r="C261" s="36">
        <v>25</v>
      </c>
      <c r="D261" s="70">
        <v>1</v>
      </c>
      <c r="E261" s="73">
        <v>0</v>
      </c>
      <c r="F261" s="51">
        <v>0</v>
      </c>
      <c r="G261" s="104"/>
      <c r="H261" s="44">
        <f t="shared" si="36"/>
        <v>7821031.209999999</v>
      </c>
      <c r="I261" s="44">
        <f t="shared" si="36"/>
        <v>0</v>
      </c>
      <c r="J261" s="44">
        <f t="shared" si="36"/>
        <v>0</v>
      </c>
      <c r="K261" s="40"/>
      <c r="L261" s="85">
        <f t="shared" si="35"/>
        <v>0</v>
      </c>
      <c r="M261" s="85">
        <f t="shared" si="32"/>
        <v>0</v>
      </c>
      <c r="N261" s="85">
        <f t="shared" si="30"/>
        <v>4692618.7259999989</v>
      </c>
      <c r="O261" s="85">
        <f t="shared" si="31"/>
        <v>3128412.4839999997</v>
      </c>
      <c r="P261" s="85">
        <f t="shared" si="33"/>
        <v>0</v>
      </c>
      <c r="Q261" s="85">
        <f t="shared" si="34"/>
        <v>0</v>
      </c>
      <c r="R261" s="52"/>
    </row>
    <row r="262" spans="2:18" ht="13" x14ac:dyDescent="0.3">
      <c r="B262" s="43">
        <v>2845273.8000000003</v>
      </c>
      <c r="C262" s="36">
        <v>13.8</v>
      </c>
      <c r="D262" s="70">
        <v>0.26538108356290174</v>
      </c>
      <c r="E262" s="73">
        <v>0.7346189164370982</v>
      </c>
      <c r="F262" s="51">
        <v>0</v>
      </c>
      <c r="G262" s="104"/>
      <c r="H262" s="44">
        <f t="shared" si="36"/>
        <v>755081.84407713509</v>
      </c>
      <c r="I262" s="44">
        <f t="shared" si="36"/>
        <v>2090191.9559228651</v>
      </c>
      <c r="J262" s="44">
        <f t="shared" si="36"/>
        <v>0</v>
      </c>
      <c r="K262" s="40"/>
      <c r="L262" s="85">
        <f t="shared" si="35"/>
        <v>0</v>
      </c>
      <c r="M262" s="85">
        <f t="shared" si="32"/>
        <v>0</v>
      </c>
      <c r="N262" s="85">
        <f t="shared" si="30"/>
        <v>453049.10644628102</v>
      </c>
      <c r="O262" s="85">
        <f t="shared" si="31"/>
        <v>302032.73763085407</v>
      </c>
      <c r="P262" s="85">
        <f t="shared" si="33"/>
        <v>2090191.9559228651</v>
      </c>
      <c r="Q262" s="85">
        <f t="shared" si="34"/>
        <v>0</v>
      </c>
      <c r="R262" s="52"/>
    </row>
    <row r="263" spans="2:18" ht="13" x14ac:dyDescent="0.3">
      <c r="B263" s="43">
        <v>7277817.370000001</v>
      </c>
      <c r="C263" s="36">
        <v>25</v>
      </c>
      <c r="D263" s="70">
        <v>1</v>
      </c>
      <c r="E263" s="73">
        <v>0</v>
      </c>
      <c r="F263" s="51">
        <v>0</v>
      </c>
      <c r="G263" s="104"/>
      <c r="H263" s="44">
        <f t="shared" si="36"/>
        <v>7277817.370000001</v>
      </c>
      <c r="I263" s="44">
        <f t="shared" si="36"/>
        <v>0</v>
      </c>
      <c r="J263" s="44">
        <f t="shared" si="36"/>
        <v>0</v>
      </c>
      <c r="K263" s="40"/>
      <c r="L263" s="85">
        <f t="shared" si="35"/>
        <v>0</v>
      </c>
      <c r="M263" s="85">
        <f t="shared" si="32"/>
        <v>0</v>
      </c>
      <c r="N263" s="85">
        <f t="shared" si="30"/>
        <v>4366690.4220000003</v>
      </c>
      <c r="O263" s="85">
        <f t="shared" si="31"/>
        <v>2911126.9480000008</v>
      </c>
      <c r="P263" s="85">
        <f t="shared" si="33"/>
        <v>0</v>
      </c>
      <c r="Q263" s="85">
        <f t="shared" si="34"/>
        <v>0</v>
      </c>
      <c r="R263" s="52"/>
    </row>
    <row r="264" spans="2:18" ht="13" x14ac:dyDescent="0.3">
      <c r="B264" s="43">
        <v>360120.42999999993</v>
      </c>
      <c r="C264" s="36">
        <v>13.8</v>
      </c>
      <c r="D264" s="70">
        <v>1</v>
      </c>
      <c r="E264" s="73">
        <v>0</v>
      </c>
      <c r="F264" s="51">
        <v>0</v>
      </c>
      <c r="G264" s="104"/>
      <c r="H264" s="44">
        <f t="shared" si="36"/>
        <v>360120.42999999993</v>
      </c>
      <c r="I264" s="44">
        <f t="shared" si="36"/>
        <v>0</v>
      </c>
      <c r="J264" s="44">
        <f t="shared" si="36"/>
        <v>0</v>
      </c>
      <c r="K264" s="40"/>
      <c r="L264" s="85">
        <f t="shared" si="35"/>
        <v>0</v>
      </c>
      <c r="M264" s="85">
        <f t="shared" si="32"/>
        <v>0</v>
      </c>
      <c r="N264" s="85">
        <f t="shared" ref="N264:N322" si="37">((1-CustomerContributions)*H264)+IF(ISERROR(C264),0,IF(C264&lt;RegionalSecLimit,J264,0))</f>
        <v>216072.25799999994</v>
      </c>
      <c r="O264" s="85">
        <f t="shared" ref="O264:O322" si="38">CustomerContributions*H264</f>
        <v>144048.17199999999</v>
      </c>
      <c r="P264" s="85">
        <f t="shared" si="33"/>
        <v>0</v>
      </c>
      <c r="Q264" s="85">
        <f t="shared" si="34"/>
        <v>0</v>
      </c>
      <c r="R264" s="52"/>
    </row>
    <row r="265" spans="2:18" ht="13" x14ac:dyDescent="0.3">
      <c r="B265" s="43">
        <v>380712.35000000009</v>
      </c>
      <c r="C265" s="36">
        <v>4.16</v>
      </c>
      <c r="D265" s="70">
        <v>1</v>
      </c>
      <c r="E265" s="73">
        <v>0</v>
      </c>
      <c r="F265" s="51">
        <v>0</v>
      </c>
      <c r="G265" s="104"/>
      <c r="H265" s="44">
        <f t="shared" si="36"/>
        <v>380712.35000000009</v>
      </c>
      <c r="I265" s="44">
        <f t="shared" si="36"/>
        <v>0</v>
      </c>
      <c r="J265" s="44">
        <f t="shared" si="36"/>
        <v>0</v>
      </c>
      <c r="K265" s="40"/>
      <c r="L265" s="85">
        <f t="shared" si="35"/>
        <v>0</v>
      </c>
      <c r="M265" s="85">
        <f t="shared" ref="M265:M322" si="39">IF(ISERROR(C265),0,IF(AND(C265&gt;=RegionalSecLimit,C265&lt;BulkSecLimit),J265,0))</f>
        <v>0</v>
      </c>
      <c r="N265" s="85">
        <f t="shared" si="37"/>
        <v>228427.41000000006</v>
      </c>
      <c r="O265" s="85">
        <f t="shared" si="38"/>
        <v>152284.94000000003</v>
      </c>
      <c r="P265" s="85">
        <f t="shared" ref="P265:P322" si="40">I265</f>
        <v>0</v>
      </c>
      <c r="Q265" s="85">
        <f t="shared" ref="Q265:Q322" si="41">B265-SUM(L265:P265)</f>
        <v>0</v>
      </c>
      <c r="R265" s="52"/>
    </row>
    <row r="266" spans="2:18" ht="13" x14ac:dyDescent="0.3">
      <c r="B266" s="43">
        <v>5146198.3899999997</v>
      </c>
      <c r="C266" s="36">
        <v>25</v>
      </c>
      <c r="D266" s="70">
        <v>1</v>
      </c>
      <c r="E266" s="73">
        <v>0</v>
      </c>
      <c r="F266" s="51">
        <v>0</v>
      </c>
      <c r="G266" s="104"/>
      <c r="H266" s="44">
        <f t="shared" si="36"/>
        <v>5146198.3899999997</v>
      </c>
      <c r="I266" s="44">
        <f t="shared" si="36"/>
        <v>0</v>
      </c>
      <c r="J266" s="44">
        <f t="shared" si="36"/>
        <v>0</v>
      </c>
      <c r="K266" s="40"/>
      <c r="L266" s="85">
        <f t="shared" ref="L266:L322" si="42">IF(ISERROR(C266),0,IF(C266&gt;=BulkSecLimit,J266,0))</f>
        <v>0</v>
      </c>
      <c r="M266" s="85">
        <f t="shared" si="39"/>
        <v>0</v>
      </c>
      <c r="N266" s="85">
        <f t="shared" si="37"/>
        <v>3087719.0339999995</v>
      </c>
      <c r="O266" s="85">
        <f t="shared" si="38"/>
        <v>2058479.3559999999</v>
      </c>
      <c r="P266" s="85">
        <f t="shared" si="40"/>
        <v>0</v>
      </c>
      <c r="Q266" s="85">
        <f t="shared" si="41"/>
        <v>0</v>
      </c>
      <c r="R266" s="52"/>
    </row>
    <row r="267" spans="2:18" ht="13" x14ac:dyDescent="0.3">
      <c r="B267" s="43">
        <v>12950005.799999999</v>
      </c>
      <c r="C267" s="36">
        <v>13.8</v>
      </c>
      <c r="D267" s="70">
        <v>0.27115963154793288</v>
      </c>
      <c r="E267" s="73">
        <v>0.72884036845206712</v>
      </c>
      <c r="F267" s="51">
        <v>0</v>
      </c>
      <c r="G267" s="104"/>
      <c r="H267" s="44">
        <f t="shared" ref="H267:J322" si="43">D267*$B267</f>
        <v>3511518.8012715937</v>
      </c>
      <c r="I267" s="44">
        <f t="shared" si="43"/>
        <v>9438486.9987284057</v>
      </c>
      <c r="J267" s="44">
        <f t="shared" si="43"/>
        <v>0</v>
      </c>
      <c r="K267" s="40"/>
      <c r="L267" s="85">
        <f t="shared" si="42"/>
        <v>0</v>
      </c>
      <c r="M267" s="85">
        <f t="shared" si="39"/>
        <v>0</v>
      </c>
      <c r="N267" s="85">
        <f t="shared" si="37"/>
        <v>2106911.280762956</v>
      </c>
      <c r="O267" s="85">
        <f t="shared" si="38"/>
        <v>1404607.5205086377</v>
      </c>
      <c r="P267" s="85">
        <f t="shared" si="40"/>
        <v>9438486.9987284057</v>
      </c>
      <c r="Q267" s="85">
        <f t="shared" si="41"/>
        <v>0</v>
      </c>
      <c r="R267" s="52"/>
    </row>
    <row r="268" spans="2:18" ht="13" x14ac:dyDescent="0.3">
      <c r="B268" s="43">
        <v>1221423.6299999999</v>
      </c>
      <c r="C268" s="36">
        <v>4.16</v>
      </c>
      <c r="D268" s="70">
        <v>1</v>
      </c>
      <c r="E268" s="73">
        <v>0</v>
      </c>
      <c r="F268" s="51">
        <v>0</v>
      </c>
      <c r="G268" s="104"/>
      <c r="H268" s="44">
        <f t="shared" si="43"/>
        <v>1221423.6299999999</v>
      </c>
      <c r="I268" s="44">
        <f t="shared" si="43"/>
        <v>0</v>
      </c>
      <c r="J268" s="44">
        <f t="shared" si="43"/>
        <v>0</v>
      </c>
      <c r="K268" s="40"/>
      <c r="L268" s="85">
        <f t="shared" si="42"/>
        <v>0</v>
      </c>
      <c r="M268" s="85">
        <f t="shared" si="39"/>
        <v>0</v>
      </c>
      <c r="N268" s="85">
        <f t="shared" si="37"/>
        <v>732854.17799999996</v>
      </c>
      <c r="O268" s="85">
        <f t="shared" si="38"/>
        <v>488569.45199999999</v>
      </c>
      <c r="P268" s="85">
        <f t="shared" si="40"/>
        <v>0</v>
      </c>
      <c r="Q268" s="85">
        <f t="shared" si="41"/>
        <v>0</v>
      </c>
      <c r="R268" s="52"/>
    </row>
    <row r="269" spans="2:18" ht="13" x14ac:dyDescent="0.3">
      <c r="B269" s="43">
        <v>1382544.33</v>
      </c>
      <c r="C269" s="36">
        <v>25</v>
      </c>
      <c r="D269" s="70">
        <v>1</v>
      </c>
      <c r="E269" s="73">
        <v>0</v>
      </c>
      <c r="F269" s="51">
        <v>0</v>
      </c>
      <c r="G269" s="104"/>
      <c r="H269" s="44">
        <f t="shared" si="43"/>
        <v>1382544.33</v>
      </c>
      <c r="I269" s="44">
        <f t="shared" si="43"/>
        <v>0</v>
      </c>
      <c r="J269" s="44">
        <f t="shared" si="43"/>
        <v>0</v>
      </c>
      <c r="K269" s="40"/>
      <c r="L269" s="85">
        <f t="shared" si="42"/>
        <v>0</v>
      </c>
      <c r="M269" s="85">
        <f t="shared" si="39"/>
        <v>0</v>
      </c>
      <c r="N269" s="85">
        <f t="shared" si="37"/>
        <v>829526.598</v>
      </c>
      <c r="O269" s="85">
        <f t="shared" si="38"/>
        <v>553017.73200000008</v>
      </c>
      <c r="P269" s="85">
        <f t="shared" si="40"/>
        <v>0</v>
      </c>
      <c r="Q269" s="85">
        <f t="shared" si="41"/>
        <v>0</v>
      </c>
      <c r="R269" s="52"/>
    </row>
    <row r="270" spans="2:18" ht="13" x14ac:dyDescent="0.3">
      <c r="B270" s="43">
        <v>949885.40999999992</v>
      </c>
      <c r="C270" s="36">
        <v>25</v>
      </c>
      <c r="D270" s="70">
        <v>1</v>
      </c>
      <c r="E270" s="73">
        <v>0</v>
      </c>
      <c r="F270" s="51">
        <v>0</v>
      </c>
      <c r="G270" s="104"/>
      <c r="H270" s="44">
        <f t="shared" si="43"/>
        <v>949885.40999999992</v>
      </c>
      <c r="I270" s="44">
        <f t="shared" si="43"/>
        <v>0</v>
      </c>
      <c r="J270" s="44">
        <f t="shared" si="43"/>
        <v>0</v>
      </c>
      <c r="K270" s="40"/>
      <c r="L270" s="85">
        <f t="shared" si="42"/>
        <v>0</v>
      </c>
      <c r="M270" s="85">
        <f t="shared" si="39"/>
        <v>0</v>
      </c>
      <c r="N270" s="85">
        <f t="shared" si="37"/>
        <v>569931.24599999993</v>
      </c>
      <c r="O270" s="85">
        <f t="shared" si="38"/>
        <v>379954.16399999999</v>
      </c>
      <c r="P270" s="85">
        <f t="shared" si="40"/>
        <v>0</v>
      </c>
      <c r="Q270" s="85">
        <f t="shared" si="41"/>
        <v>0</v>
      </c>
      <c r="R270" s="52"/>
    </row>
    <row r="271" spans="2:18" ht="13" x14ac:dyDescent="0.3">
      <c r="B271" s="43">
        <v>2675204.33</v>
      </c>
      <c r="C271" s="36">
        <v>25</v>
      </c>
      <c r="D271" s="70">
        <v>1</v>
      </c>
      <c r="E271" s="73">
        <v>0</v>
      </c>
      <c r="F271" s="51">
        <v>0</v>
      </c>
      <c r="G271" s="104"/>
      <c r="H271" s="44">
        <f t="shared" si="43"/>
        <v>2675204.33</v>
      </c>
      <c r="I271" s="44">
        <f t="shared" si="43"/>
        <v>0</v>
      </c>
      <c r="J271" s="44">
        <f t="shared" si="43"/>
        <v>0</v>
      </c>
      <c r="K271" s="40"/>
      <c r="L271" s="85">
        <f t="shared" si="42"/>
        <v>0</v>
      </c>
      <c r="M271" s="85">
        <f t="shared" si="39"/>
        <v>0</v>
      </c>
      <c r="N271" s="85">
        <f t="shared" si="37"/>
        <v>1605122.598</v>
      </c>
      <c r="O271" s="85">
        <f t="shared" si="38"/>
        <v>1070081.7320000001</v>
      </c>
      <c r="P271" s="85">
        <f t="shared" si="40"/>
        <v>0</v>
      </c>
      <c r="Q271" s="85">
        <f t="shared" si="41"/>
        <v>0</v>
      </c>
      <c r="R271" s="52"/>
    </row>
    <row r="272" spans="2:18" ht="13" x14ac:dyDescent="0.3">
      <c r="B272" s="43">
        <v>401278.04000000004</v>
      </c>
      <c r="C272" s="36">
        <v>13.8</v>
      </c>
      <c r="D272" s="70">
        <v>1</v>
      </c>
      <c r="E272" s="73">
        <v>0</v>
      </c>
      <c r="F272" s="51">
        <v>0</v>
      </c>
      <c r="G272" s="104"/>
      <c r="H272" s="44">
        <f t="shared" si="43"/>
        <v>401278.04000000004</v>
      </c>
      <c r="I272" s="44">
        <f t="shared" si="43"/>
        <v>0</v>
      </c>
      <c r="J272" s="44">
        <f t="shared" si="43"/>
        <v>0</v>
      </c>
      <c r="K272" s="40"/>
      <c r="L272" s="85">
        <f t="shared" si="42"/>
        <v>0</v>
      </c>
      <c r="M272" s="85">
        <f t="shared" si="39"/>
        <v>0</v>
      </c>
      <c r="N272" s="85">
        <f t="shared" si="37"/>
        <v>240766.82400000002</v>
      </c>
      <c r="O272" s="85">
        <f t="shared" si="38"/>
        <v>160511.21600000001</v>
      </c>
      <c r="P272" s="85">
        <f t="shared" si="40"/>
        <v>0</v>
      </c>
      <c r="Q272" s="85">
        <f t="shared" si="41"/>
        <v>0</v>
      </c>
      <c r="R272" s="52"/>
    </row>
    <row r="273" spans="2:18" ht="13" x14ac:dyDescent="0.3">
      <c r="B273" s="43">
        <v>10053262.1</v>
      </c>
      <c r="C273" s="36">
        <v>240</v>
      </c>
      <c r="D273" s="70">
        <v>0</v>
      </c>
      <c r="E273" s="73">
        <v>0</v>
      </c>
      <c r="F273" s="51">
        <v>1</v>
      </c>
      <c r="G273" s="104"/>
      <c r="H273" s="44">
        <f t="shared" si="43"/>
        <v>0</v>
      </c>
      <c r="I273" s="44">
        <f t="shared" si="43"/>
        <v>0</v>
      </c>
      <c r="J273" s="44">
        <f t="shared" si="43"/>
        <v>10053262.1</v>
      </c>
      <c r="K273" s="40"/>
      <c r="L273" s="85">
        <f t="shared" si="42"/>
        <v>10053262.1</v>
      </c>
      <c r="M273" s="85">
        <f t="shared" si="39"/>
        <v>0</v>
      </c>
      <c r="N273" s="85">
        <f t="shared" si="37"/>
        <v>0</v>
      </c>
      <c r="O273" s="85">
        <f t="shared" si="38"/>
        <v>0</v>
      </c>
      <c r="P273" s="85">
        <f t="shared" si="40"/>
        <v>0</v>
      </c>
      <c r="Q273" s="85">
        <f t="shared" si="41"/>
        <v>0</v>
      </c>
      <c r="R273" s="52"/>
    </row>
    <row r="274" spans="2:18" ht="13" x14ac:dyDescent="0.3">
      <c r="B274" s="43">
        <v>20212350.379999999</v>
      </c>
      <c r="C274" s="36">
        <v>138</v>
      </c>
      <c r="D274" s="70">
        <v>0</v>
      </c>
      <c r="E274" s="73">
        <v>0</v>
      </c>
      <c r="F274" s="51">
        <v>1</v>
      </c>
      <c r="G274" s="104"/>
      <c r="H274" s="44">
        <f t="shared" si="43"/>
        <v>0</v>
      </c>
      <c r="I274" s="44">
        <f t="shared" si="43"/>
        <v>0</v>
      </c>
      <c r="J274" s="44">
        <f t="shared" si="43"/>
        <v>20212350.379999999</v>
      </c>
      <c r="K274" s="40"/>
      <c r="L274" s="85">
        <f t="shared" si="42"/>
        <v>0</v>
      </c>
      <c r="M274" s="85">
        <f t="shared" si="39"/>
        <v>20212350.379999999</v>
      </c>
      <c r="N274" s="85">
        <f t="shared" si="37"/>
        <v>0</v>
      </c>
      <c r="O274" s="85">
        <f t="shared" si="38"/>
        <v>0</v>
      </c>
      <c r="P274" s="85">
        <f t="shared" si="40"/>
        <v>0</v>
      </c>
      <c r="Q274" s="85">
        <f t="shared" si="41"/>
        <v>0</v>
      </c>
      <c r="R274" s="52"/>
    </row>
    <row r="275" spans="2:18" ht="13" x14ac:dyDescent="0.3">
      <c r="B275" s="43">
        <v>29448959.000000004</v>
      </c>
      <c r="C275" s="36">
        <v>25</v>
      </c>
      <c r="D275" s="70">
        <v>1</v>
      </c>
      <c r="E275" s="73">
        <v>0</v>
      </c>
      <c r="F275" s="51">
        <v>0</v>
      </c>
      <c r="G275" s="104"/>
      <c r="H275" s="44">
        <f t="shared" si="43"/>
        <v>29448959.000000004</v>
      </c>
      <c r="I275" s="44">
        <f t="shared" si="43"/>
        <v>0</v>
      </c>
      <c r="J275" s="44">
        <f t="shared" si="43"/>
        <v>0</v>
      </c>
      <c r="K275" s="40"/>
      <c r="L275" s="85">
        <f t="shared" si="42"/>
        <v>0</v>
      </c>
      <c r="M275" s="85">
        <f t="shared" si="39"/>
        <v>0</v>
      </c>
      <c r="N275" s="85">
        <f t="shared" si="37"/>
        <v>17669375.400000002</v>
      </c>
      <c r="O275" s="85">
        <f t="shared" si="38"/>
        <v>11779583.600000001</v>
      </c>
      <c r="P275" s="85">
        <f t="shared" si="40"/>
        <v>0</v>
      </c>
      <c r="Q275" s="85">
        <f t="shared" si="41"/>
        <v>0</v>
      </c>
      <c r="R275" s="52"/>
    </row>
    <row r="276" spans="2:18" ht="13" x14ac:dyDescent="0.3">
      <c r="B276" s="43">
        <v>1929922.54</v>
      </c>
      <c r="C276" s="36">
        <v>25</v>
      </c>
      <c r="D276" s="70">
        <v>1</v>
      </c>
      <c r="E276" s="73">
        <v>0</v>
      </c>
      <c r="F276" s="51">
        <v>0</v>
      </c>
      <c r="G276" s="104"/>
      <c r="H276" s="44">
        <f t="shared" si="43"/>
        <v>1929922.54</v>
      </c>
      <c r="I276" s="44">
        <f t="shared" si="43"/>
        <v>0</v>
      </c>
      <c r="J276" s="44">
        <f t="shared" si="43"/>
        <v>0</v>
      </c>
      <c r="K276" s="40"/>
      <c r="L276" s="85">
        <f t="shared" si="42"/>
        <v>0</v>
      </c>
      <c r="M276" s="85">
        <f t="shared" si="39"/>
        <v>0</v>
      </c>
      <c r="N276" s="85">
        <f t="shared" si="37"/>
        <v>1157953.524</v>
      </c>
      <c r="O276" s="85">
        <f t="shared" si="38"/>
        <v>771969.01600000006</v>
      </c>
      <c r="P276" s="85">
        <f t="shared" si="40"/>
        <v>0</v>
      </c>
      <c r="Q276" s="85">
        <f t="shared" si="41"/>
        <v>0</v>
      </c>
      <c r="R276" s="52"/>
    </row>
    <row r="277" spans="2:18" ht="13" x14ac:dyDescent="0.3">
      <c r="B277" s="43">
        <v>8854308.2799999993</v>
      </c>
      <c r="C277" s="36">
        <v>25</v>
      </c>
      <c r="D277" s="70">
        <v>1</v>
      </c>
      <c r="E277" s="73">
        <v>0</v>
      </c>
      <c r="F277" s="51">
        <v>0</v>
      </c>
      <c r="G277" s="104"/>
      <c r="H277" s="44">
        <f t="shared" si="43"/>
        <v>8854308.2799999993</v>
      </c>
      <c r="I277" s="44">
        <f t="shared" si="43"/>
        <v>0</v>
      </c>
      <c r="J277" s="44">
        <f t="shared" si="43"/>
        <v>0</v>
      </c>
      <c r="K277" s="40"/>
      <c r="L277" s="85">
        <f t="shared" si="42"/>
        <v>0</v>
      </c>
      <c r="M277" s="85">
        <f t="shared" si="39"/>
        <v>0</v>
      </c>
      <c r="N277" s="85">
        <f t="shared" si="37"/>
        <v>5312584.9679999994</v>
      </c>
      <c r="O277" s="85">
        <f t="shared" si="38"/>
        <v>3541723.3119999999</v>
      </c>
      <c r="P277" s="85">
        <f t="shared" si="40"/>
        <v>0</v>
      </c>
      <c r="Q277" s="85">
        <f t="shared" si="41"/>
        <v>0</v>
      </c>
      <c r="R277" s="52"/>
    </row>
    <row r="278" spans="2:18" ht="13" x14ac:dyDescent="0.3">
      <c r="B278" s="43">
        <v>523554.56000000006</v>
      </c>
      <c r="C278" s="36">
        <v>4.16</v>
      </c>
      <c r="D278" s="70">
        <v>1</v>
      </c>
      <c r="E278" s="73">
        <v>0</v>
      </c>
      <c r="F278" s="51">
        <v>0</v>
      </c>
      <c r="G278" s="104"/>
      <c r="H278" s="44">
        <f t="shared" si="43"/>
        <v>523554.56000000006</v>
      </c>
      <c r="I278" s="44">
        <f t="shared" si="43"/>
        <v>0</v>
      </c>
      <c r="J278" s="44">
        <f t="shared" si="43"/>
        <v>0</v>
      </c>
      <c r="K278" s="40"/>
      <c r="L278" s="85">
        <f t="shared" si="42"/>
        <v>0</v>
      </c>
      <c r="M278" s="85">
        <f t="shared" si="39"/>
        <v>0</v>
      </c>
      <c r="N278" s="85">
        <f t="shared" si="37"/>
        <v>314132.73600000003</v>
      </c>
      <c r="O278" s="85">
        <f t="shared" si="38"/>
        <v>209421.82400000002</v>
      </c>
      <c r="P278" s="85">
        <f t="shared" si="40"/>
        <v>0</v>
      </c>
      <c r="Q278" s="85">
        <f t="shared" si="41"/>
        <v>0</v>
      </c>
      <c r="R278" s="52"/>
    </row>
    <row r="279" spans="2:18" ht="13" x14ac:dyDescent="0.3">
      <c r="B279" s="43">
        <v>18350490.280000001</v>
      </c>
      <c r="C279" s="36">
        <v>25</v>
      </c>
      <c r="D279" s="70">
        <v>1</v>
      </c>
      <c r="E279" s="73">
        <v>0</v>
      </c>
      <c r="F279" s="51">
        <v>0</v>
      </c>
      <c r="G279" s="104"/>
      <c r="H279" s="44">
        <f t="shared" si="43"/>
        <v>18350490.280000001</v>
      </c>
      <c r="I279" s="44">
        <f t="shared" si="43"/>
        <v>0</v>
      </c>
      <c r="J279" s="44">
        <f t="shared" si="43"/>
        <v>0</v>
      </c>
      <c r="K279" s="40"/>
      <c r="L279" s="85">
        <f t="shared" si="42"/>
        <v>0</v>
      </c>
      <c r="M279" s="85">
        <f t="shared" si="39"/>
        <v>0</v>
      </c>
      <c r="N279" s="85">
        <f t="shared" si="37"/>
        <v>11010294.168</v>
      </c>
      <c r="O279" s="85">
        <f t="shared" si="38"/>
        <v>7340196.1120000007</v>
      </c>
      <c r="P279" s="85">
        <f t="shared" si="40"/>
        <v>0</v>
      </c>
      <c r="Q279" s="85">
        <f t="shared" si="41"/>
        <v>0</v>
      </c>
      <c r="R279" s="52"/>
    </row>
    <row r="280" spans="2:18" ht="13" x14ac:dyDescent="0.3">
      <c r="B280" s="43">
        <v>7864772.330000001</v>
      </c>
      <c r="C280" s="36">
        <v>25</v>
      </c>
      <c r="D280" s="70">
        <v>1</v>
      </c>
      <c r="E280" s="73">
        <v>0</v>
      </c>
      <c r="F280" s="51">
        <v>0</v>
      </c>
      <c r="G280" s="104"/>
      <c r="H280" s="44">
        <f t="shared" si="43"/>
        <v>7864772.330000001</v>
      </c>
      <c r="I280" s="44">
        <f t="shared" si="43"/>
        <v>0</v>
      </c>
      <c r="J280" s="44">
        <f t="shared" si="43"/>
        <v>0</v>
      </c>
      <c r="K280" s="40"/>
      <c r="L280" s="85">
        <f t="shared" si="42"/>
        <v>0</v>
      </c>
      <c r="M280" s="85">
        <f t="shared" si="39"/>
        <v>0</v>
      </c>
      <c r="N280" s="85">
        <f t="shared" si="37"/>
        <v>4718863.398</v>
      </c>
      <c r="O280" s="85">
        <f t="shared" si="38"/>
        <v>3145908.9320000005</v>
      </c>
      <c r="P280" s="85">
        <f t="shared" si="40"/>
        <v>0</v>
      </c>
      <c r="Q280" s="85">
        <f t="shared" si="41"/>
        <v>0</v>
      </c>
      <c r="R280" s="52"/>
    </row>
    <row r="281" spans="2:18" ht="13" x14ac:dyDescent="0.3">
      <c r="B281" s="43">
        <v>1399903.0599999996</v>
      </c>
      <c r="C281" s="36">
        <v>25</v>
      </c>
      <c r="D281" s="70">
        <v>1</v>
      </c>
      <c r="E281" s="73">
        <v>0</v>
      </c>
      <c r="F281" s="51">
        <v>0</v>
      </c>
      <c r="G281" s="104"/>
      <c r="H281" s="44">
        <f t="shared" si="43"/>
        <v>1399903.0599999996</v>
      </c>
      <c r="I281" s="44">
        <f t="shared" si="43"/>
        <v>0</v>
      </c>
      <c r="J281" s="44">
        <f t="shared" si="43"/>
        <v>0</v>
      </c>
      <c r="K281" s="40"/>
      <c r="L281" s="85">
        <f t="shared" si="42"/>
        <v>0</v>
      </c>
      <c r="M281" s="85">
        <f t="shared" si="39"/>
        <v>0</v>
      </c>
      <c r="N281" s="85">
        <f t="shared" si="37"/>
        <v>839941.83599999978</v>
      </c>
      <c r="O281" s="85">
        <f t="shared" si="38"/>
        <v>559961.22399999981</v>
      </c>
      <c r="P281" s="85">
        <f t="shared" si="40"/>
        <v>0</v>
      </c>
      <c r="Q281" s="85">
        <f t="shared" si="41"/>
        <v>0</v>
      </c>
      <c r="R281" s="52"/>
    </row>
    <row r="282" spans="2:18" ht="13" x14ac:dyDescent="0.3">
      <c r="B282" s="43">
        <v>12033538.130000001</v>
      </c>
      <c r="C282" s="36">
        <v>138</v>
      </c>
      <c r="D282" s="70">
        <v>0</v>
      </c>
      <c r="E282" s="73">
        <v>0</v>
      </c>
      <c r="F282" s="51">
        <v>1</v>
      </c>
      <c r="G282" s="104"/>
      <c r="H282" s="44">
        <f t="shared" si="43"/>
        <v>0</v>
      </c>
      <c r="I282" s="44">
        <f t="shared" si="43"/>
        <v>0</v>
      </c>
      <c r="J282" s="44">
        <f t="shared" si="43"/>
        <v>12033538.130000001</v>
      </c>
      <c r="K282" s="40"/>
      <c r="L282" s="85">
        <f t="shared" si="42"/>
        <v>0</v>
      </c>
      <c r="M282" s="85">
        <f t="shared" si="39"/>
        <v>12033538.130000001</v>
      </c>
      <c r="N282" s="85">
        <f t="shared" si="37"/>
        <v>0</v>
      </c>
      <c r="O282" s="85">
        <f t="shared" si="38"/>
        <v>0</v>
      </c>
      <c r="P282" s="85">
        <f t="shared" si="40"/>
        <v>0</v>
      </c>
      <c r="Q282" s="85">
        <f t="shared" si="41"/>
        <v>0</v>
      </c>
      <c r="R282" s="52"/>
    </row>
    <row r="283" spans="2:18" ht="13" x14ac:dyDescent="0.3">
      <c r="B283" s="43">
        <v>525746.34000000008</v>
      </c>
      <c r="C283" s="36">
        <v>4.16</v>
      </c>
      <c r="D283" s="70">
        <v>0</v>
      </c>
      <c r="E283" s="73">
        <v>0</v>
      </c>
      <c r="F283" s="51">
        <v>1</v>
      </c>
      <c r="G283" s="104"/>
      <c r="H283" s="44">
        <f t="shared" si="43"/>
        <v>0</v>
      </c>
      <c r="I283" s="44">
        <f t="shared" si="43"/>
        <v>0</v>
      </c>
      <c r="J283" s="44">
        <f t="shared" si="43"/>
        <v>525746.34000000008</v>
      </c>
      <c r="K283" s="40"/>
      <c r="L283" s="85">
        <f t="shared" si="42"/>
        <v>0</v>
      </c>
      <c r="M283" s="85">
        <f t="shared" si="39"/>
        <v>0</v>
      </c>
      <c r="N283" s="85">
        <f t="shared" si="37"/>
        <v>525746.34000000008</v>
      </c>
      <c r="O283" s="85">
        <f t="shared" si="38"/>
        <v>0</v>
      </c>
      <c r="P283" s="85">
        <f t="shared" si="40"/>
        <v>0</v>
      </c>
      <c r="Q283" s="85">
        <f t="shared" si="41"/>
        <v>0</v>
      </c>
      <c r="R283" s="52"/>
    </row>
    <row r="284" spans="2:18" ht="13" x14ac:dyDescent="0.3">
      <c r="B284" s="43">
        <v>3343249.1900000004</v>
      </c>
      <c r="C284" s="36">
        <v>25</v>
      </c>
      <c r="D284" s="70">
        <v>1</v>
      </c>
      <c r="E284" s="73">
        <v>0</v>
      </c>
      <c r="F284" s="51">
        <v>0</v>
      </c>
      <c r="G284" s="104"/>
      <c r="H284" s="44">
        <f t="shared" si="43"/>
        <v>3343249.1900000004</v>
      </c>
      <c r="I284" s="44">
        <f t="shared" si="43"/>
        <v>0</v>
      </c>
      <c r="J284" s="44">
        <f t="shared" si="43"/>
        <v>0</v>
      </c>
      <c r="K284" s="40"/>
      <c r="L284" s="85">
        <f t="shared" si="42"/>
        <v>0</v>
      </c>
      <c r="M284" s="85">
        <f t="shared" si="39"/>
        <v>0</v>
      </c>
      <c r="N284" s="85">
        <f t="shared" si="37"/>
        <v>2005949.5140000002</v>
      </c>
      <c r="O284" s="85">
        <f t="shared" si="38"/>
        <v>1337299.6760000002</v>
      </c>
      <c r="P284" s="85">
        <f t="shared" si="40"/>
        <v>0</v>
      </c>
      <c r="Q284" s="85">
        <f t="shared" si="41"/>
        <v>0</v>
      </c>
      <c r="R284" s="52"/>
    </row>
    <row r="285" spans="2:18" ht="13" x14ac:dyDescent="0.3">
      <c r="B285" s="43">
        <v>1005429.4299999999</v>
      </c>
      <c r="C285" s="36">
        <v>4.16</v>
      </c>
      <c r="D285" s="70">
        <v>1</v>
      </c>
      <c r="E285" s="73">
        <v>0</v>
      </c>
      <c r="F285" s="51">
        <v>0</v>
      </c>
      <c r="G285" s="104"/>
      <c r="H285" s="44">
        <f t="shared" si="43"/>
        <v>1005429.4299999999</v>
      </c>
      <c r="I285" s="44">
        <f t="shared" si="43"/>
        <v>0</v>
      </c>
      <c r="J285" s="44">
        <f t="shared" si="43"/>
        <v>0</v>
      </c>
      <c r="K285" s="40"/>
      <c r="L285" s="85">
        <f t="shared" si="42"/>
        <v>0</v>
      </c>
      <c r="M285" s="85">
        <f t="shared" si="39"/>
        <v>0</v>
      </c>
      <c r="N285" s="85">
        <f t="shared" si="37"/>
        <v>603257.65799999994</v>
      </c>
      <c r="O285" s="85">
        <f t="shared" si="38"/>
        <v>402171.772</v>
      </c>
      <c r="P285" s="85">
        <f t="shared" si="40"/>
        <v>0</v>
      </c>
      <c r="Q285" s="85">
        <f t="shared" si="41"/>
        <v>0</v>
      </c>
      <c r="R285" s="52"/>
    </row>
    <row r="286" spans="2:18" ht="13" x14ac:dyDescent="0.3">
      <c r="B286" s="43">
        <v>2739693.46</v>
      </c>
      <c r="C286" s="36">
        <v>25</v>
      </c>
      <c r="D286" s="70">
        <v>1</v>
      </c>
      <c r="E286" s="73">
        <v>0</v>
      </c>
      <c r="F286" s="51">
        <v>0</v>
      </c>
      <c r="G286" s="104"/>
      <c r="H286" s="44">
        <f t="shared" si="43"/>
        <v>2739693.46</v>
      </c>
      <c r="I286" s="44">
        <f t="shared" si="43"/>
        <v>0</v>
      </c>
      <c r="J286" s="44">
        <f t="shared" si="43"/>
        <v>0</v>
      </c>
      <c r="K286" s="40"/>
      <c r="L286" s="85">
        <f t="shared" si="42"/>
        <v>0</v>
      </c>
      <c r="M286" s="85">
        <f t="shared" si="39"/>
        <v>0</v>
      </c>
      <c r="N286" s="85">
        <f t="shared" si="37"/>
        <v>1643816.0759999999</v>
      </c>
      <c r="O286" s="85">
        <f t="shared" si="38"/>
        <v>1095877.3840000001</v>
      </c>
      <c r="P286" s="85">
        <f t="shared" si="40"/>
        <v>0</v>
      </c>
      <c r="Q286" s="85">
        <f t="shared" si="41"/>
        <v>0</v>
      </c>
      <c r="R286" s="52"/>
    </row>
    <row r="287" spans="2:18" ht="13" x14ac:dyDescent="0.3">
      <c r="B287" s="43">
        <v>965102.62999999989</v>
      </c>
      <c r="C287" s="36">
        <v>25</v>
      </c>
      <c r="D287" s="70">
        <v>1</v>
      </c>
      <c r="E287" s="73">
        <v>0</v>
      </c>
      <c r="F287" s="51">
        <v>0</v>
      </c>
      <c r="G287" s="104"/>
      <c r="H287" s="44">
        <f t="shared" si="43"/>
        <v>965102.62999999989</v>
      </c>
      <c r="I287" s="44">
        <f t="shared" si="43"/>
        <v>0</v>
      </c>
      <c r="J287" s="44">
        <f t="shared" si="43"/>
        <v>0</v>
      </c>
      <c r="K287" s="40"/>
      <c r="L287" s="85">
        <f t="shared" si="42"/>
        <v>0</v>
      </c>
      <c r="M287" s="85">
        <f t="shared" si="39"/>
        <v>0</v>
      </c>
      <c r="N287" s="85">
        <f t="shared" si="37"/>
        <v>579061.57799999986</v>
      </c>
      <c r="O287" s="85">
        <f t="shared" si="38"/>
        <v>386041.05199999997</v>
      </c>
      <c r="P287" s="85">
        <f t="shared" si="40"/>
        <v>0</v>
      </c>
      <c r="Q287" s="85">
        <f t="shared" si="41"/>
        <v>0</v>
      </c>
      <c r="R287" s="52"/>
    </row>
    <row r="288" spans="2:18" ht="13" x14ac:dyDescent="0.3">
      <c r="B288" s="43">
        <v>48155583.719999999</v>
      </c>
      <c r="C288" s="36">
        <v>25</v>
      </c>
      <c r="D288" s="70">
        <v>0</v>
      </c>
      <c r="E288" s="73">
        <v>0</v>
      </c>
      <c r="F288" s="51">
        <v>1</v>
      </c>
      <c r="G288" s="104"/>
      <c r="H288" s="44">
        <f t="shared" si="43"/>
        <v>0</v>
      </c>
      <c r="I288" s="44">
        <f t="shared" si="43"/>
        <v>0</v>
      </c>
      <c r="J288" s="44">
        <f t="shared" si="43"/>
        <v>48155583.719999999</v>
      </c>
      <c r="K288" s="40"/>
      <c r="L288" s="85">
        <f t="shared" si="42"/>
        <v>0</v>
      </c>
      <c r="M288" s="85">
        <f t="shared" si="39"/>
        <v>0</v>
      </c>
      <c r="N288" s="85">
        <f t="shared" si="37"/>
        <v>48155583.719999999</v>
      </c>
      <c r="O288" s="85">
        <f t="shared" si="38"/>
        <v>0</v>
      </c>
      <c r="P288" s="85">
        <f t="shared" si="40"/>
        <v>0</v>
      </c>
      <c r="Q288" s="85">
        <f t="shared" si="41"/>
        <v>0</v>
      </c>
      <c r="R288" s="52"/>
    </row>
    <row r="289" spans="2:18" ht="13" x14ac:dyDescent="0.3">
      <c r="B289" s="43">
        <v>7921582.7999999989</v>
      </c>
      <c r="C289" s="36">
        <v>13.8</v>
      </c>
      <c r="D289" s="70">
        <v>1</v>
      </c>
      <c r="E289" s="73">
        <v>0</v>
      </c>
      <c r="F289" s="51">
        <v>0</v>
      </c>
      <c r="G289" s="104"/>
      <c r="H289" s="44">
        <f t="shared" si="43"/>
        <v>7921582.7999999989</v>
      </c>
      <c r="I289" s="44">
        <f t="shared" si="43"/>
        <v>0</v>
      </c>
      <c r="J289" s="44">
        <f t="shared" si="43"/>
        <v>0</v>
      </c>
      <c r="K289" s="40"/>
      <c r="L289" s="85">
        <f t="shared" si="42"/>
        <v>0</v>
      </c>
      <c r="M289" s="85">
        <f t="shared" si="39"/>
        <v>0</v>
      </c>
      <c r="N289" s="85">
        <f t="shared" si="37"/>
        <v>4752949.6799999988</v>
      </c>
      <c r="O289" s="85">
        <f t="shared" si="38"/>
        <v>3168633.1199999996</v>
      </c>
      <c r="P289" s="85">
        <f t="shared" si="40"/>
        <v>0</v>
      </c>
      <c r="Q289" s="85">
        <f t="shared" si="41"/>
        <v>0</v>
      </c>
      <c r="R289" s="52"/>
    </row>
    <row r="290" spans="2:18" ht="13" x14ac:dyDescent="0.3">
      <c r="B290" s="43">
        <v>2985221.2800000003</v>
      </c>
      <c r="C290" s="36">
        <v>138</v>
      </c>
      <c r="D290" s="70">
        <v>0</v>
      </c>
      <c r="E290" s="73">
        <v>0</v>
      </c>
      <c r="F290" s="51">
        <v>1</v>
      </c>
      <c r="G290" s="104"/>
      <c r="H290" s="44">
        <f t="shared" si="43"/>
        <v>0</v>
      </c>
      <c r="I290" s="44">
        <f t="shared" si="43"/>
        <v>0</v>
      </c>
      <c r="J290" s="44">
        <f t="shared" si="43"/>
        <v>2985221.2800000003</v>
      </c>
      <c r="K290" s="40"/>
      <c r="L290" s="85">
        <f t="shared" si="42"/>
        <v>0</v>
      </c>
      <c r="M290" s="85">
        <f t="shared" si="39"/>
        <v>2985221.2800000003</v>
      </c>
      <c r="N290" s="85">
        <f t="shared" si="37"/>
        <v>0</v>
      </c>
      <c r="O290" s="85">
        <f t="shared" si="38"/>
        <v>0</v>
      </c>
      <c r="P290" s="85">
        <f t="shared" si="40"/>
        <v>0</v>
      </c>
      <c r="Q290" s="85">
        <f t="shared" si="41"/>
        <v>0</v>
      </c>
      <c r="R290" s="52"/>
    </row>
    <row r="291" spans="2:18" ht="13" x14ac:dyDescent="0.3">
      <c r="B291" s="43">
        <v>4105751.8499999996</v>
      </c>
      <c r="C291" s="36">
        <v>25</v>
      </c>
      <c r="D291" s="70">
        <v>0.45909090909090905</v>
      </c>
      <c r="E291" s="73">
        <v>0.54090909090909089</v>
      </c>
      <c r="F291" s="51">
        <v>0</v>
      </c>
      <c r="G291" s="104"/>
      <c r="H291" s="44">
        <f t="shared" si="43"/>
        <v>1884913.3493181814</v>
      </c>
      <c r="I291" s="44">
        <f t="shared" si="43"/>
        <v>2220838.500681818</v>
      </c>
      <c r="J291" s="44">
        <f t="shared" si="43"/>
        <v>0</v>
      </c>
      <c r="K291" s="40"/>
      <c r="L291" s="85">
        <f t="shared" si="42"/>
        <v>0</v>
      </c>
      <c r="M291" s="85">
        <f t="shared" si="39"/>
        <v>0</v>
      </c>
      <c r="N291" s="85">
        <f t="shared" si="37"/>
        <v>1130948.0095909089</v>
      </c>
      <c r="O291" s="85">
        <f t="shared" si="38"/>
        <v>753965.33972727263</v>
      </c>
      <c r="P291" s="85">
        <f t="shared" si="40"/>
        <v>2220838.500681818</v>
      </c>
      <c r="Q291" s="85">
        <f t="shared" si="41"/>
        <v>0</v>
      </c>
      <c r="R291" s="52"/>
    </row>
    <row r="292" spans="2:18" ht="13" x14ac:dyDescent="0.3">
      <c r="B292" s="43">
        <v>1665371.8800000001</v>
      </c>
      <c r="C292" s="36">
        <v>25</v>
      </c>
      <c r="D292" s="70">
        <v>1</v>
      </c>
      <c r="E292" s="73">
        <v>0</v>
      </c>
      <c r="F292" s="51">
        <v>0</v>
      </c>
      <c r="G292" s="104"/>
      <c r="H292" s="44">
        <f t="shared" si="43"/>
        <v>1665371.8800000001</v>
      </c>
      <c r="I292" s="44">
        <f t="shared" si="43"/>
        <v>0</v>
      </c>
      <c r="J292" s="44">
        <f t="shared" si="43"/>
        <v>0</v>
      </c>
      <c r="K292" s="40"/>
      <c r="L292" s="85">
        <f t="shared" si="42"/>
        <v>0</v>
      </c>
      <c r="M292" s="85">
        <f t="shared" si="39"/>
        <v>0</v>
      </c>
      <c r="N292" s="85">
        <f t="shared" si="37"/>
        <v>999223.12800000003</v>
      </c>
      <c r="O292" s="85">
        <f t="shared" si="38"/>
        <v>666148.75200000009</v>
      </c>
      <c r="P292" s="85">
        <f t="shared" si="40"/>
        <v>0</v>
      </c>
      <c r="Q292" s="85">
        <f t="shared" si="41"/>
        <v>0</v>
      </c>
      <c r="R292" s="52"/>
    </row>
    <row r="293" spans="2:18" ht="13" x14ac:dyDescent="0.3">
      <c r="B293" s="43">
        <v>20673726.829999998</v>
      </c>
      <c r="C293" s="36">
        <v>25</v>
      </c>
      <c r="D293" s="70">
        <v>1</v>
      </c>
      <c r="E293" s="73">
        <v>0</v>
      </c>
      <c r="F293" s="51">
        <v>0</v>
      </c>
      <c r="G293" s="104"/>
      <c r="H293" s="44">
        <f t="shared" si="43"/>
        <v>20673726.829999998</v>
      </c>
      <c r="I293" s="44">
        <f t="shared" si="43"/>
        <v>0</v>
      </c>
      <c r="J293" s="44">
        <f t="shared" si="43"/>
        <v>0</v>
      </c>
      <c r="K293" s="40"/>
      <c r="L293" s="85">
        <f t="shared" si="42"/>
        <v>0</v>
      </c>
      <c r="M293" s="85">
        <f t="shared" si="39"/>
        <v>0</v>
      </c>
      <c r="N293" s="85">
        <f t="shared" si="37"/>
        <v>12404236.097999999</v>
      </c>
      <c r="O293" s="85">
        <f t="shared" si="38"/>
        <v>8269490.7319999998</v>
      </c>
      <c r="P293" s="85">
        <f t="shared" si="40"/>
        <v>0</v>
      </c>
      <c r="Q293" s="85">
        <f t="shared" si="41"/>
        <v>0</v>
      </c>
      <c r="R293" s="52"/>
    </row>
    <row r="294" spans="2:18" ht="13" x14ac:dyDescent="0.3">
      <c r="B294" s="43">
        <v>17126131.66</v>
      </c>
      <c r="C294" s="36">
        <v>34.5</v>
      </c>
      <c r="D294" s="70">
        <v>1</v>
      </c>
      <c r="E294" s="73">
        <v>0</v>
      </c>
      <c r="F294" s="51">
        <v>0</v>
      </c>
      <c r="G294" s="104"/>
      <c r="H294" s="44">
        <f t="shared" si="43"/>
        <v>17126131.66</v>
      </c>
      <c r="I294" s="44">
        <f t="shared" si="43"/>
        <v>0</v>
      </c>
      <c r="J294" s="44">
        <f t="shared" si="43"/>
        <v>0</v>
      </c>
      <c r="K294" s="40"/>
      <c r="L294" s="85">
        <f t="shared" si="42"/>
        <v>0</v>
      </c>
      <c r="M294" s="85">
        <f t="shared" si="39"/>
        <v>0</v>
      </c>
      <c r="N294" s="85">
        <f t="shared" si="37"/>
        <v>10275678.995999999</v>
      </c>
      <c r="O294" s="85">
        <f t="shared" si="38"/>
        <v>6850452.6640000008</v>
      </c>
      <c r="P294" s="85">
        <f t="shared" si="40"/>
        <v>0</v>
      </c>
      <c r="Q294" s="85">
        <f t="shared" si="41"/>
        <v>0</v>
      </c>
      <c r="R294" s="52"/>
    </row>
    <row r="295" spans="2:18" ht="13" x14ac:dyDescent="0.3">
      <c r="B295" s="43">
        <v>21813945.010000002</v>
      </c>
      <c r="C295" s="36">
        <v>25</v>
      </c>
      <c r="D295" s="70">
        <v>1</v>
      </c>
      <c r="E295" s="73">
        <v>0</v>
      </c>
      <c r="F295" s="51">
        <v>0</v>
      </c>
      <c r="G295" s="104"/>
      <c r="H295" s="44">
        <f t="shared" si="43"/>
        <v>21813945.010000002</v>
      </c>
      <c r="I295" s="44">
        <f t="shared" si="43"/>
        <v>0</v>
      </c>
      <c r="J295" s="44">
        <f t="shared" si="43"/>
        <v>0</v>
      </c>
      <c r="K295" s="40"/>
      <c r="L295" s="85">
        <f t="shared" si="42"/>
        <v>0</v>
      </c>
      <c r="M295" s="85">
        <f t="shared" si="39"/>
        <v>0</v>
      </c>
      <c r="N295" s="85">
        <f t="shared" si="37"/>
        <v>13088367.006000001</v>
      </c>
      <c r="O295" s="85">
        <f t="shared" si="38"/>
        <v>8725578.0040000007</v>
      </c>
      <c r="P295" s="85">
        <f t="shared" si="40"/>
        <v>0</v>
      </c>
      <c r="Q295" s="85">
        <f t="shared" si="41"/>
        <v>0</v>
      </c>
      <c r="R295" s="52"/>
    </row>
    <row r="296" spans="2:18" ht="13" x14ac:dyDescent="0.3">
      <c r="B296" s="43">
        <v>1400932.35</v>
      </c>
      <c r="C296" s="36">
        <v>13.8</v>
      </c>
      <c r="D296" s="70">
        <v>1</v>
      </c>
      <c r="E296" s="73">
        <v>0</v>
      </c>
      <c r="F296" s="51">
        <v>0</v>
      </c>
      <c r="G296" s="104"/>
      <c r="H296" s="44">
        <f t="shared" si="43"/>
        <v>1400932.35</v>
      </c>
      <c r="I296" s="44">
        <f t="shared" si="43"/>
        <v>0</v>
      </c>
      <c r="J296" s="44">
        <f t="shared" si="43"/>
        <v>0</v>
      </c>
      <c r="K296" s="40"/>
      <c r="L296" s="85">
        <f t="shared" si="42"/>
        <v>0</v>
      </c>
      <c r="M296" s="85">
        <f t="shared" si="39"/>
        <v>0</v>
      </c>
      <c r="N296" s="85">
        <f t="shared" si="37"/>
        <v>840559.41</v>
      </c>
      <c r="O296" s="85">
        <f t="shared" si="38"/>
        <v>560372.94000000006</v>
      </c>
      <c r="P296" s="85">
        <f t="shared" si="40"/>
        <v>0</v>
      </c>
      <c r="Q296" s="85">
        <f t="shared" si="41"/>
        <v>0</v>
      </c>
      <c r="R296" s="52"/>
    </row>
    <row r="297" spans="2:18" ht="13" x14ac:dyDescent="0.3">
      <c r="B297" s="43">
        <v>15335688.67</v>
      </c>
      <c r="C297" s="36">
        <v>25</v>
      </c>
      <c r="D297" s="70">
        <v>1</v>
      </c>
      <c r="E297" s="73">
        <v>0</v>
      </c>
      <c r="F297" s="51">
        <v>0</v>
      </c>
      <c r="G297" s="104"/>
      <c r="H297" s="44">
        <f t="shared" si="43"/>
        <v>15335688.67</v>
      </c>
      <c r="I297" s="44">
        <f t="shared" si="43"/>
        <v>0</v>
      </c>
      <c r="J297" s="44">
        <f t="shared" si="43"/>
        <v>0</v>
      </c>
      <c r="K297" s="40"/>
      <c r="L297" s="85">
        <f t="shared" si="42"/>
        <v>0</v>
      </c>
      <c r="M297" s="85">
        <f t="shared" si="39"/>
        <v>0</v>
      </c>
      <c r="N297" s="85">
        <f t="shared" si="37"/>
        <v>9201413.2019999996</v>
      </c>
      <c r="O297" s="85">
        <f t="shared" si="38"/>
        <v>6134275.4680000003</v>
      </c>
      <c r="P297" s="85">
        <f t="shared" si="40"/>
        <v>0</v>
      </c>
      <c r="Q297" s="85">
        <f t="shared" si="41"/>
        <v>0</v>
      </c>
      <c r="R297" s="52"/>
    </row>
    <row r="298" spans="2:18" ht="13" x14ac:dyDescent="0.3">
      <c r="B298" s="43">
        <v>2425512.89</v>
      </c>
      <c r="C298" s="36">
        <v>25</v>
      </c>
      <c r="D298" s="70">
        <v>1</v>
      </c>
      <c r="E298" s="73">
        <v>0</v>
      </c>
      <c r="F298" s="51">
        <v>0</v>
      </c>
      <c r="G298" s="104"/>
      <c r="H298" s="44">
        <f t="shared" si="43"/>
        <v>2425512.89</v>
      </c>
      <c r="I298" s="44">
        <f t="shared" si="43"/>
        <v>0</v>
      </c>
      <c r="J298" s="44">
        <f t="shared" si="43"/>
        <v>0</v>
      </c>
      <c r="K298" s="40"/>
      <c r="L298" s="85">
        <f t="shared" si="42"/>
        <v>0</v>
      </c>
      <c r="M298" s="85">
        <f t="shared" si="39"/>
        <v>0</v>
      </c>
      <c r="N298" s="85">
        <f t="shared" si="37"/>
        <v>1455307.7339999999</v>
      </c>
      <c r="O298" s="85">
        <f t="shared" si="38"/>
        <v>970205.15600000008</v>
      </c>
      <c r="P298" s="85">
        <f t="shared" si="40"/>
        <v>0</v>
      </c>
      <c r="Q298" s="85">
        <f t="shared" si="41"/>
        <v>0</v>
      </c>
      <c r="R298" s="52"/>
    </row>
    <row r="299" spans="2:18" ht="13" x14ac:dyDescent="0.3">
      <c r="B299" s="43">
        <v>2074329.2399999993</v>
      </c>
      <c r="C299" s="36">
        <v>4.16</v>
      </c>
      <c r="D299" s="70">
        <v>1</v>
      </c>
      <c r="E299" s="73">
        <v>0</v>
      </c>
      <c r="F299" s="51">
        <v>0</v>
      </c>
      <c r="G299" s="104"/>
      <c r="H299" s="44">
        <f t="shared" si="43"/>
        <v>2074329.2399999993</v>
      </c>
      <c r="I299" s="44">
        <f t="shared" si="43"/>
        <v>0</v>
      </c>
      <c r="J299" s="44">
        <f t="shared" si="43"/>
        <v>0</v>
      </c>
      <c r="K299" s="40"/>
      <c r="L299" s="85">
        <f t="shared" si="42"/>
        <v>0</v>
      </c>
      <c r="M299" s="85">
        <f t="shared" si="39"/>
        <v>0</v>
      </c>
      <c r="N299" s="85">
        <f t="shared" si="37"/>
        <v>1244597.5439999995</v>
      </c>
      <c r="O299" s="85">
        <f t="shared" si="38"/>
        <v>829731.69599999976</v>
      </c>
      <c r="P299" s="85">
        <f t="shared" si="40"/>
        <v>0</v>
      </c>
      <c r="Q299" s="85">
        <f t="shared" si="41"/>
        <v>0</v>
      </c>
      <c r="R299" s="52"/>
    </row>
    <row r="300" spans="2:18" ht="13" x14ac:dyDescent="0.3">
      <c r="B300" s="43">
        <v>1686649.23</v>
      </c>
      <c r="C300" s="36">
        <v>25</v>
      </c>
      <c r="D300" s="70">
        <v>1</v>
      </c>
      <c r="E300" s="73">
        <v>0</v>
      </c>
      <c r="F300" s="51">
        <v>0</v>
      </c>
      <c r="G300" s="104"/>
      <c r="H300" s="44">
        <f t="shared" si="43"/>
        <v>1686649.23</v>
      </c>
      <c r="I300" s="44">
        <f t="shared" si="43"/>
        <v>0</v>
      </c>
      <c r="J300" s="44">
        <f t="shared" si="43"/>
        <v>0</v>
      </c>
      <c r="K300" s="40"/>
      <c r="L300" s="85">
        <f t="shared" si="42"/>
        <v>0</v>
      </c>
      <c r="M300" s="85">
        <f t="shared" si="39"/>
        <v>0</v>
      </c>
      <c r="N300" s="85">
        <f t="shared" si="37"/>
        <v>1011989.5379999999</v>
      </c>
      <c r="O300" s="85">
        <f t="shared" si="38"/>
        <v>674659.69200000004</v>
      </c>
      <c r="P300" s="85">
        <f t="shared" si="40"/>
        <v>0</v>
      </c>
      <c r="Q300" s="85">
        <f t="shared" si="41"/>
        <v>0</v>
      </c>
      <c r="R300" s="52"/>
    </row>
    <row r="301" spans="2:18" ht="13" x14ac:dyDescent="0.3">
      <c r="B301" s="43">
        <v>10554587.780000001</v>
      </c>
      <c r="C301" s="36">
        <v>25</v>
      </c>
      <c r="D301" s="70">
        <v>1</v>
      </c>
      <c r="E301" s="73">
        <v>0</v>
      </c>
      <c r="F301" s="51">
        <v>0</v>
      </c>
      <c r="G301" s="104"/>
      <c r="H301" s="44">
        <f t="shared" si="43"/>
        <v>10554587.780000001</v>
      </c>
      <c r="I301" s="44">
        <f t="shared" si="43"/>
        <v>0</v>
      </c>
      <c r="J301" s="44">
        <f t="shared" si="43"/>
        <v>0</v>
      </c>
      <c r="K301" s="40"/>
      <c r="L301" s="85">
        <f t="shared" si="42"/>
        <v>0</v>
      </c>
      <c r="M301" s="85">
        <f t="shared" si="39"/>
        <v>0</v>
      </c>
      <c r="N301" s="85">
        <f t="shared" si="37"/>
        <v>6332752.6680000005</v>
      </c>
      <c r="O301" s="85">
        <f t="shared" si="38"/>
        <v>4221835.1120000007</v>
      </c>
      <c r="P301" s="85">
        <f t="shared" si="40"/>
        <v>0</v>
      </c>
      <c r="Q301" s="85">
        <f t="shared" si="41"/>
        <v>0</v>
      </c>
      <c r="R301" s="52"/>
    </row>
    <row r="302" spans="2:18" ht="13" x14ac:dyDescent="0.3">
      <c r="B302" s="43">
        <v>694904.82000000007</v>
      </c>
      <c r="C302" s="36">
        <v>25</v>
      </c>
      <c r="D302" s="70">
        <v>1</v>
      </c>
      <c r="E302" s="73">
        <v>0</v>
      </c>
      <c r="F302" s="51">
        <v>0</v>
      </c>
      <c r="G302" s="104"/>
      <c r="H302" s="44">
        <f t="shared" si="43"/>
        <v>694904.82000000007</v>
      </c>
      <c r="I302" s="44">
        <f t="shared" si="43"/>
        <v>0</v>
      </c>
      <c r="J302" s="44">
        <f t="shared" si="43"/>
        <v>0</v>
      </c>
      <c r="K302" s="40"/>
      <c r="L302" s="85">
        <f t="shared" si="42"/>
        <v>0</v>
      </c>
      <c r="M302" s="85">
        <f t="shared" si="39"/>
        <v>0</v>
      </c>
      <c r="N302" s="85">
        <f t="shared" si="37"/>
        <v>416942.89200000005</v>
      </c>
      <c r="O302" s="85">
        <f t="shared" si="38"/>
        <v>277961.92800000001</v>
      </c>
      <c r="P302" s="85">
        <f t="shared" si="40"/>
        <v>0</v>
      </c>
      <c r="Q302" s="85">
        <f t="shared" si="41"/>
        <v>0</v>
      </c>
      <c r="R302" s="52"/>
    </row>
    <row r="303" spans="2:18" ht="13" x14ac:dyDescent="0.3">
      <c r="B303" s="43">
        <v>18086021.82</v>
      </c>
      <c r="C303" s="36">
        <v>25</v>
      </c>
      <c r="D303" s="70">
        <v>1</v>
      </c>
      <c r="E303" s="73">
        <v>0</v>
      </c>
      <c r="F303" s="51">
        <v>0</v>
      </c>
      <c r="G303" s="104"/>
      <c r="H303" s="44">
        <f t="shared" si="43"/>
        <v>18086021.82</v>
      </c>
      <c r="I303" s="44">
        <f t="shared" si="43"/>
        <v>0</v>
      </c>
      <c r="J303" s="44">
        <f t="shared" si="43"/>
        <v>0</v>
      </c>
      <c r="K303" s="40"/>
      <c r="L303" s="85">
        <f t="shared" si="42"/>
        <v>0</v>
      </c>
      <c r="M303" s="85">
        <f t="shared" si="39"/>
        <v>0</v>
      </c>
      <c r="N303" s="85">
        <f t="shared" si="37"/>
        <v>10851613.092</v>
      </c>
      <c r="O303" s="85">
        <f t="shared" si="38"/>
        <v>7234408.7280000001</v>
      </c>
      <c r="P303" s="85">
        <f t="shared" si="40"/>
        <v>0</v>
      </c>
      <c r="Q303" s="85">
        <f t="shared" si="41"/>
        <v>0</v>
      </c>
      <c r="R303" s="52"/>
    </row>
    <row r="304" spans="2:18" ht="13" x14ac:dyDescent="0.3">
      <c r="B304" s="43">
        <v>381544.39999999997</v>
      </c>
      <c r="C304" s="36">
        <v>4.16</v>
      </c>
      <c r="D304" s="70">
        <v>1</v>
      </c>
      <c r="E304" s="73">
        <v>0</v>
      </c>
      <c r="F304" s="51">
        <v>0</v>
      </c>
      <c r="G304" s="104"/>
      <c r="H304" s="44">
        <f t="shared" si="43"/>
        <v>381544.39999999997</v>
      </c>
      <c r="I304" s="44">
        <f t="shared" si="43"/>
        <v>0</v>
      </c>
      <c r="J304" s="44">
        <f t="shared" si="43"/>
        <v>0</v>
      </c>
      <c r="K304" s="40"/>
      <c r="L304" s="85">
        <f t="shared" si="42"/>
        <v>0</v>
      </c>
      <c r="M304" s="85">
        <f t="shared" si="39"/>
        <v>0</v>
      </c>
      <c r="N304" s="85">
        <f t="shared" si="37"/>
        <v>228926.63999999998</v>
      </c>
      <c r="O304" s="85">
        <f t="shared" si="38"/>
        <v>152617.75999999998</v>
      </c>
      <c r="P304" s="85">
        <f t="shared" si="40"/>
        <v>0</v>
      </c>
      <c r="Q304" s="85">
        <f t="shared" si="41"/>
        <v>0</v>
      </c>
      <c r="R304" s="52"/>
    </row>
    <row r="305" spans="2:18" ht="13" x14ac:dyDescent="0.3">
      <c r="B305" s="43">
        <v>203066.21000000002</v>
      </c>
      <c r="C305" s="36">
        <v>2.4</v>
      </c>
      <c r="D305" s="70">
        <v>1</v>
      </c>
      <c r="E305" s="73">
        <v>0</v>
      </c>
      <c r="F305" s="51">
        <v>0</v>
      </c>
      <c r="G305" s="104"/>
      <c r="H305" s="44">
        <f t="shared" si="43"/>
        <v>203066.21000000002</v>
      </c>
      <c r="I305" s="44">
        <f t="shared" si="43"/>
        <v>0</v>
      </c>
      <c r="J305" s="44">
        <f t="shared" si="43"/>
        <v>0</v>
      </c>
      <c r="K305" s="40"/>
      <c r="L305" s="85">
        <f t="shared" si="42"/>
        <v>0</v>
      </c>
      <c r="M305" s="85">
        <f t="shared" si="39"/>
        <v>0</v>
      </c>
      <c r="N305" s="85">
        <f t="shared" si="37"/>
        <v>121839.72600000001</v>
      </c>
      <c r="O305" s="85">
        <f t="shared" si="38"/>
        <v>81226.484000000011</v>
      </c>
      <c r="P305" s="85">
        <f t="shared" si="40"/>
        <v>0</v>
      </c>
      <c r="Q305" s="85">
        <f t="shared" si="41"/>
        <v>0</v>
      </c>
      <c r="R305" s="52"/>
    </row>
    <row r="306" spans="2:18" ht="13" x14ac:dyDescent="0.3">
      <c r="B306" s="43">
        <v>615637.6100000001</v>
      </c>
      <c r="C306" s="36">
        <v>4.16</v>
      </c>
      <c r="D306" s="70">
        <v>1</v>
      </c>
      <c r="E306" s="73">
        <v>0</v>
      </c>
      <c r="F306" s="51">
        <v>0</v>
      </c>
      <c r="G306" s="104"/>
      <c r="H306" s="44">
        <f t="shared" si="43"/>
        <v>615637.6100000001</v>
      </c>
      <c r="I306" s="44">
        <f t="shared" si="43"/>
        <v>0</v>
      </c>
      <c r="J306" s="44">
        <f t="shared" si="43"/>
        <v>0</v>
      </c>
      <c r="K306" s="40"/>
      <c r="L306" s="85">
        <f t="shared" si="42"/>
        <v>0</v>
      </c>
      <c r="M306" s="85">
        <f t="shared" si="39"/>
        <v>0</v>
      </c>
      <c r="N306" s="85">
        <f t="shared" si="37"/>
        <v>369382.56600000005</v>
      </c>
      <c r="O306" s="85">
        <f t="shared" si="38"/>
        <v>246255.04400000005</v>
      </c>
      <c r="P306" s="85">
        <f t="shared" si="40"/>
        <v>0</v>
      </c>
      <c r="Q306" s="85">
        <f t="shared" si="41"/>
        <v>0</v>
      </c>
      <c r="R306" s="52"/>
    </row>
    <row r="307" spans="2:18" ht="13" x14ac:dyDescent="0.3">
      <c r="B307" s="43">
        <v>803502.89</v>
      </c>
      <c r="C307" s="36">
        <v>2.4</v>
      </c>
      <c r="D307" s="70">
        <v>1</v>
      </c>
      <c r="E307" s="73">
        <v>0</v>
      </c>
      <c r="F307" s="51">
        <v>0</v>
      </c>
      <c r="G307" s="104"/>
      <c r="H307" s="44">
        <f t="shared" si="43"/>
        <v>803502.89</v>
      </c>
      <c r="I307" s="44">
        <f t="shared" si="43"/>
        <v>0</v>
      </c>
      <c r="J307" s="44">
        <f t="shared" si="43"/>
        <v>0</v>
      </c>
      <c r="K307" s="40"/>
      <c r="L307" s="85">
        <f t="shared" si="42"/>
        <v>0</v>
      </c>
      <c r="M307" s="85">
        <f t="shared" si="39"/>
        <v>0</v>
      </c>
      <c r="N307" s="85">
        <f t="shared" si="37"/>
        <v>482101.734</v>
      </c>
      <c r="O307" s="85">
        <f t="shared" si="38"/>
        <v>321401.15600000002</v>
      </c>
      <c r="P307" s="85">
        <f t="shared" si="40"/>
        <v>0</v>
      </c>
      <c r="Q307" s="85">
        <f t="shared" si="41"/>
        <v>0</v>
      </c>
      <c r="R307" s="52"/>
    </row>
    <row r="308" spans="2:18" ht="13" x14ac:dyDescent="0.3">
      <c r="B308" s="43">
        <v>4023181.3600000003</v>
      </c>
      <c r="C308" s="36">
        <v>25</v>
      </c>
      <c r="D308" s="70">
        <v>0.42829140803658933</v>
      </c>
      <c r="E308" s="73">
        <v>0.57170859196341062</v>
      </c>
      <c r="F308" s="51">
        <v>0</v>
      </c>
      <c r="G308" s="104"/>
      <c r="H308" s="44">
        <f t="shared" si="43"/>
        <v>1723094.0094609605</v>
      </c>
      <c r="I308" s="44">
        <f t="shared" si="43"/>
        <v>2300087.3505390398</v>
      </c>
      <c r="J308" s="44">
        <f t="shared" si="43"/>
        <v>0</v>
      </c>
      <c r="K308" s="40"/>
      <c r="L308" s="85">
        <f t="shared" si="42"/>
        <v>0</v>
      </c>
      <c r="M308" s="85">
        <f t="shared" si="39"/>
        <v>0</v>
      </c>
      <c r="N308" s="85">
        <f t="shared" si="37"/>
        <v>1033856.4056765763</v>
      </c>
      <c r="O308" s="85">
        <f t="shared" si="38"/>
        <v>689237.60378438421</v>
      </c>
      <c r="P308" s="85">
        <f t="shared" si="40"/>
        <v>2300087.3505390398</v>
      </c>
      <c r="Q308" s="85">
        <f t="shared" si="41"/>
        <v>0</v>
      </c>
      <c r="R308" s="52"/>
    </row>
    <row r="309" spans="2:18" ht="13" x14ac:dyDescent="0.3">
      <c r="B309" s="43">
        <v>2319125.5900000003</v>
      </c>
      <c r="C309" s="36">
        <v>25</v>
      </c>
      <c r="D309" s="70">
        <v>1</v>
      </c>
      <c r="E309" s="73">
        <v>0</v>
      </c>
      <c r="F309" s="51">
        <v>0</v>
      </c>
      <c r="G309" s="104"/>
      <c r="H309" s="44">
        <f t="shared" si="43"/>
        <v>2319125.5900000003</v>
      </c>
      <c r="I309" s="44">
        <f t="shared" si="43"/>
        <v>0</v>
      </c>
      <c r="J309" s="44">
        <f t="shared" si="43"/>
        <v>0</v>
      </c>
      <c r="K309" s="40"/>
      <c r="L309" s="85">
        <f t="shared" si="42"/>
        <v>0</v>
      </c>
      <c r="M309" s="85">
        <f t="shared" si="39"/>
        <v>0</v>
      </c>
      <c r="N309" s="85">
        <f t="shared" si="37"/>
        <v>1391475.3540000001</v>
      </c>
      <c r="O309" s="85">
        <f t="shared" si="38"/>
        <v>927650.23600000015</v>
      </c>
      <c r="P309" s="85">
        <f t="shared" si="40"/>
        <v>0</v>
      </c>
      <c r="Q309" s="85">
        <f t="shared" si="41"/>
        <v>0</v>
      </c>
      <c r="R309" s="52"/>
    </row>
    <row r="310" spans="2:18" ht="13" x14ac:dyDescent="0.3">
      <c r="B310" s="43">
        <v>2391501.0599999996</v>
      </c>
      <c r="C310" s="36">
        <v>13.8</v>
      </c>
      <c r="D310" s="70">
        <v>0</v>
      </c>
      <c r="E310" s="73">
        <v>0</v>
      </c>
      <c r="F310" s="51">
        <v>1</v>
      </c>
      <c r="G310" s="104"/>
      <c r="H310" s="44">
        <f t="shared" si="43"/>
        <v>0</v>
      </c>
      <c r="I310" s="44">
        <f t="shared" si="43"/>
        <v>0</v>
      </c>
      <c r="J310" s="44">
        <f t="shared" si="43"/>
        <v>2391501.0599999996</v>
      </c>
      <c r="K310" s="40"/>
      <c r="L310" s="85">
        <f t="shared" si="42"/>
        <v>0</v>
      </c>
      <c r="M310" s="85">
        <f t="shared" si="39"/>
        <v>0</v>
      </c>
      <c r="N310" s="85">
        <f t="shared" si="37"/>
        <v>2391501.0599999996</v>
      </c>
      <c r="O310" s="85">
        <f t="shared" si="38"/>
        <v>0</v>
      </c>
      <c r="P310" s="85">
        <f t="shared" si="40"/>
        <v>0</v>
      </c>
      <c r="Q310" s="85">
        <f t="shared" si="41"/>
        <v>0</v>
      </c>
      <c r="R310" s="52"/>
    </row>
    <row r="311" spans="2:18" ht="13" x14ac:dyDescent="0.3">
      <c r="B311" s="43">
        <v>382885.86999999994</v>
      </c>
      <c r="C311" s="36">
        <v>138</v>
      </c>
      <c r="D311" s="70">
        <v>0</v>
      </c>
      <c r="E311" s="73">
        <v>0</v>
      </c>
      <c r="F311" s="51">
        <v>1</v>
      </c>
      <c r="G311" s="104"/>
      <c r="H311" s="44">
        <f t="shared" si="43"/>
        <v>0</v>
      </c>
      <c r="I311" s="44">
        <f t="shared" si="43"/>
        <v>0</v>
      </c>
      <c r="J311" s="44">
        <f t="shared" si="43"/>
        <v>382885.86999999994</v>
      </c>
      <c r="K311" s="40"/>
      <c r="L311" s="85">
        <f t="shared" si="42"/>
        <v>0</v>
      </c>
      <c r="M311" s="85">
        <f t="shared" si="39"/>
        <v>382885.86999999994</v>
      </c>
      <c r="N311" s="85">
        <f t="shared" si="37"/>
        <v>0</v>
      </c>
      <c r="O311" s="85">
        <f t="shared" si="38"/>
        <v>0</v>
      </c>
      <c r="P311" s="85">
        <f t="shared" si="40"/>
        <v>0</v>
      </c>
      <c r="Q311" s="85">
        <f t="shared" si="41"/>
        <v>0</v>
      </c>
      <c r="R311" s="52"/>
    </row>
    <row r="312" spans="2:18" ht="13" x14ac:dyDescent="0.3">
      <c r="B312" s="43">
        <v>2228772.84</v>
      </c>
      <c r="C312" s="36">
        <v>25</v>
      </c>
      <c r="D312" s="70">
        <v>1</v>
      </c>
      <c r="E312" s="73">
        <v>0</v>
      </c>
      <c r="F312" s="51">
        <v>0</v>
      </c>
      <c r="G312" s="104"/>
      <c r="H312" s="44">
        <f t="shared" si="43"/>
        <v>2228772.84</v>
      </c>
      <c r="I312" s="44">
        <f t="shared" si="43"/>
        <v>0</v>
      </c>
      <c r="J312" s="44">
        <f t="shared" si="43"/>
        <v>0</v>
      </c>
      <c r="K312" s="40"/>
      <c r="L312" s="85">
        <f t="shared" si="42"/>
        <v>0</v>
      </c>
      <c r="M312" s="85">
        <f t="shared" si="39"/>
        <v>0</v>
      </c>
      <c r="N312" s="85">
        <f t="shared" si="37"/>
        <v>1337263.7039999999</v>
      </c>
      <c r="O312" s="85">
        <f t="shared" si="38"/>
        <v>891509.13599999994</v>
      </c>
      <c r="P312" s="85">
        <f t="shared" si="40"/>
        <v>0</v>
      </c>
      <c r="Q312" s="85">
        <f t="shared" si="41"/>
        <v>0</v>
      </c>
      <c r="R312" s="52"/>
    </row>
    <row r="313" spans="2:18" ht="13" x14ac:dyDescent="0.3">
      <c r="B313" s="43">
        <v>3136844.3499999996</v>
      </c>
      <c r="C313" s="36">
        <v>25</v>
      </c>
      <c r="D313" s="70">
        <v>1</v>
      </c>
      <c r="E313" s="73">
        <v>0</v>
      </c>
      <c r="F313" s="51">
        <v>0</v>
      </c>
      <c r="G313" s="104"/>
      <c r="H313" s="44">
        <f t="shared" si="43"/>
        <v>3136844.3499999996</v>
      </c>
      <c r="I313" s="44">
        <f t="shared" si="43"/>
        <v>0</v>
      </c>
      <c r="J313" s="44">
        <f t="shared" si="43"/>
        <v>0</v>
      </c>
      <c r="K313" s="40"/>
      <c r="L313" s="85">
        <f t="shared" si="42"/>
        <v>0</v>
      </c>
      <c r="M313" s="85">
        <f t="shared" si="39"/>
        <v>0</v>
      </c>
      <c r="N313" s="85">
        <f t="shared" si="37"/>
        <v>1882106.6099999996</v>
      </c>
      <c r="O313" s="85">
        <f t="shared" si="38"/>
        <v>1254737.74</v>
      </c>
      <c r="P313" s="85">
        <f t="shared" si="40"/>
        <v>0</v>
      </c>
      <c r="Q313" s="85">
        <f t="shared" si="41"/>
        <v>0</v>
      </c>
      <c r="R313" s="52"/>
    </row>
    <row r="314" spans="2:18" ht="13" x14ac:dyDescent="0.3">
      <c r="B314" s="43">
        <v>1378710.2199999997</v>
      </c>
      <c r="C314" s="36">
        <v>25</v>
      </c>
      <c r="D314" s="70">
        <v>1</v>
      </c>
      <c r="E314" s="73">
        <v>0</v>
      </c>
      <c r="F314" s="51">
        <v>0</v>
      </c>
      <c r="G314" s="104"/>
      <c r="H314" s="44">
        <f t="shared" si="43"/>
        <v>1378710.2199999997</v>
      </c>
      <c r="I314" s="44">
        <f t="shared" si="43"/>
        <v>0</v>
      </c>
      <c r="J314" s="44">
        <f t="shared" si="43"/>
        <v>0</v>
      </c>
      <c r="K314" s="40"/>
      <c r="L314" s="85">
        <f t="shared" si="42"/>
        <v>0</v>
      </c>
      <c r="M314" s="85">
        <f t="shared" si="39"/>
        <v>0</v>
      </c>
      <c r="N314" s="85">
        <f t="shared" si="37"/>
        <v>827226.13199999987</v>
      </c>
      <c r="O314" s="85">
        <f t="shared" si="38"/>
        <v>551484.08799999987</v>
      </c>
      <c r="P314" s="85">
        <f t="shared" si="40"/>
        <v>0</v>
      </c>
      <c r="Q314" s="85">
        <f t="shared" si="41"/>
        <v>0</v>
      </c>
      <c r="R314" s="52"/>
    </row>
    <row r="315" spans="2:18" ht="13" x14ac:dyDescent="0.3">
      <c r="B315" s="43">
        <v>1156721.8900000001</v>
      </c>
      <c r="C315" s="36">
        <v>25</v>
      </c>
      <c r="D315" s="70">
        <v>1</v>
      </c>
      <c r="E315" s="73">
        <v>0</v>
      </c>
      <c r="F315" s="51">
        <v>0</v>
      </c>
      <c r="G315" s="104"/>
      <c r="H315" s="44">
        <f t="shared" si="43"/>
        <v>1156721.8900000001</v>
      </c>
      <c r="I315" s="44">
        <f t="shared" si="43"/>
        <v>0</v>
      </c>
      <c r="J315" s="44">
        <f t="shared" si="43"/>
        <v>0</v>
      </c>
      <c r="K315" s="40"/>
      <c r="L315" s="85">
        <f t="shared" si="42"/>
        <v>0</v>
      </c>
      <c r="M315" s="85">
        <f t="shared" si="39"/>
        <v>0</v>
      </c>
      <c r="N315" s="85">
        <f t="shared" si="37"/>
        <v>694033.13400000008</v>
      </c>
      <c r="O315" s="85">
        <f t="shared" si="38"/>
        <v>462688.75600000005</v>
      </c>
      <c r="P315" s="85">
        <f t="shared" si="40"/>
        <v>0</v>
      </c>
      <c r="Q315" s="85">
        <f t="shared" si="41"/>
        <v>0</v>
      </c>
      <c r="R315" s="52"/>
    </row>
    <row r="316" spans="2:18" ht="13" x14ac:dyDescent="0.3">
      <c r="B316" s="43">
        <v>250594.40000000002</v>
      </c>
      <c r="C316" s="36">
        <v>25</v>
      </c>
      <c r="D316" s="70">
        <v>1</v>
      </c>
      <c r="E316" s="73">
        <v>0</v>
      </c>
      <c r="F316" s="51">
        <v>0</v>
      </c>
      <c r="G316" s="104"/>
      <c r="H316" s="44">
        <f t="shared" si="43"/>
        <v>250594.40000000002</v>
      </c>
      <c r="I316" s="44">
        <f t="shared" si="43"/>
        <v>0</v>
      </c>
      <c r="J316" s="44">
        <f t="shared" si="43"/>
        <v>0</v>
      </c>
      <c r="K316" s="40"/>
      <c r="L316" s="85">
        <f t="shared" si="42"/>
        <v>0</v>
      </c>
      <c r="M316" s="85">
        <f t="shared" si="39"/>
        <v>0</v>
      </c>
      <c r="N316" s="85">
        <f t="shared" si="37"/>
        <v>150356.64000000001</v>
      </c>
      <c r="O316" s="85">
        <f t="shared" si="38"/>
        <v>100237.76000000001</v>
      </c>
      <c r="P316" s="85">
        <f t="shared" si="40"/>
        <v>0</v>
      </c>
      <c r="Q316" s="85">
        <f t="shared" si="41"/>
        <v>0</v>
      </c>
      <c r="R316" s="52"/>
    </row>
    <row r="317" spans="2:18" ht="13" x14ac:dyDescent="0.3">
      <c r="B317" s="43">
        <v>5438599.1399999997</v>
      </c>
      <c r="C317" s="36">
        <v>4.16</v>
      </c>
      <c r="D317" s="70">
        <v>1</v>
      </c>
      <c r="E317" s="73">
        <v>0</v>
      </c>
      <c r="F317" s="51">
        <v>0</v>
      </c>
      <c r="G317" s="104"/>
      <c r="H317" s="44">
        <f t="shared" si="43"/>
        <v>5438599.1399999997</v>
      </c>
      <c r="I317" s="44">
        <f t="shared" si="43"/>
        <v>0</v>
      </c>
      <c r="J317" s="44">
        <f t="shared" si="43"/>
        <v>0</v>
      </c>
      <c r="K317" s="40"/>
      <c r="L317" s="85">
        <f t="shared" si="42"/>
        <v>0</v>
      </c>
      <c r="M317" s="85">
        <f t="shared" si="39"/>
        <v>0</v>
      </c>
      <c r="N317" s="85">
        <f t="shared" si="37"/>
        <v>3263159.4839999997</v>
      </c>
      <c r="O317" s="85">
        <f t="shared" si="38"/>
        <v>2175439.656</v>
      </c>
      <c r="P317" s="85">
        <f t="shared" si="40"/>
        <v>0</v>
      </c>
      <c r="Q317" s="85">
        <f t="shared" si="41"/>
        <v>0</v>
      </c>
      <c r="R317" s="52"/>
    </row>
    <row r="318" spans="2:18" ht="13" x14ac:dyDescent="0.3">
      <c r="B318" s="43">
        <v>424362.29000000004</v>
      </c>
      <c r="C318" s="36">
        <v>2.4</v>
      </c>
      <c r="D318" s="70">
        <v>1</v>
      </c>
      <c r="E318" s="73">
        <v>0</v>
      </c>
      <c r="F318" s="51">
        <v>0</v>
      </c>
      <c r="G318" s="104"/>
      <c r="H318" s="44">
        <f t="shared" si="43"/>
        <v>424362.29000000004</v>
      </c>
      <c r="I318" s="44">
        <f t="shared" si="43"/>
        <v>0</v>
      </c>
      <c r="J318" s="44">
        <f t="shared" si="43"/>
        <v>0</v>
      </c>
      <c r="K318" s="40"/>
      <c r="L318" s="85">
        <f t="shared" si="42"/>
        <v>0</v>
      </c>
      <c r="M318" s="85">
        <f t="shared" si="39"/>
        <v>0</v>
      </c>
      <c r="N318" s="85">
        <f t="shared" si="37"/>
        <v>254617.37400000001</v>
      </c>
      <c r="O318" s="85">
        <f t="shared" si="38"/>
        <v>169744.91600000003</v>
      </c>
      <c r="P318" s="85">
        <f t="shared" si="40"/>
        <v>0</v>
      </c>
      <c r="Q318" s="85">
        <f t="shared" si="41"/>
        <v>0</v>
      </c>
      <c r="R318" s="52"/>
    </row>
    <row r="319" spans="2:18" ht="13" x14ac:dyDescent="0.3">
      <c r="B319" s="43">
        <v>339237.45999999996</v>
      </c>
      <c r="C319" s="36">
        <v>2.4</v>
      </c>
      <c r="D319" s="70">
        <v>1</v>
      </c>
      <c r="E319" s="73">
        <v>0</v>
      </c>
      <c r="F319" s="51">
        <v>0</v>
      </c>
      <c r="G319" s="104"/>
      <c r="H319" s="44">
        <f t="shared" si="43"/>
        <v>339237.45999999996</v>
      </c>
      <c r="I319" s="44">
        <f t="shared" si="43"/>
        <v>0</v>
      </c>
      <c r="J319" s="44">
        <f t="shared" si="43"/>
        <v>0</v>
      </c>
      <c r="K319" s="40"/>
      <c r="L319" s="85">
        <f t="shared" si="42"/>
        <v>0</v>
      </c>
      <c r="M319" s="85">
        <f t="shared" si="39"/>
        <v>0</v>
      </c>
      <c r="N319" s="85">
        <f t="shared" si="37"/>
        <v>203542.47599999997</v>
      </c>
      <c r="O319" s="85">
        <f t="shared" si="38"/>
        <v>135694.984</v>
      </c>
      <c r="P319" s="85">
        <f t="shared" si="40"/>
        <v>0</v>
      </c>
      <c r="Q319" s="85">
        <f t="shared" si="41"/>
        <v>0</v>
      </c>
      <c r="R319" s="52"/>
    </row>
    <row r="320" spans="2:18" ht="13" x14ac:dyDescent="0.3">
      <c r="B320" s="43">
        <v>10123099.869999999</v>
      </c>
      <c r="C320" s="36">
        <v>25</v>
      </c>
      <c r="D320" s="70">
        <v>1</v>
      </c>
      <c r="E320" s="73">
        <v>0</v>
      </c>
      <c r="F320" s="51">
        <v>0</v>
      </c>
      <c r="G320" s="104"/>
      <c r="H320" s="44">
        <f t="shared" si="43"/>
        <v>10123099.869999999</v>
      </c>
      <c r="I320" s="44">
        <f t="shared" si="43"/>
        <v>0</v>
      </c>
      <c r="J320" s="44">
        <f t="shared" si="43"/>
        <v>0</v>
      </c>
      <c r="K320" s="40"/>
      <c r="L320" s="85">
        <f t="shared" si="42"/>
        <v>0</v>
      </c>
      <c r="M320" s="85">
        <f t="shared" si="39"/>
        <v>0</v>
      </c>
      <c r="N320" s="85">
        <f t="shared" si="37"/>
        <v>6073859.9219999993</v>
      </c>
      <c r="O320" s="85">
        <f t="shared" si="38"/>
        <v>4049239.9479999999</v>
      </c>
      <c r="P320" s="85">
        <f t="shared" si="40"/>
        <v>0</v>
      </c>
      <c r="Q320" s="85">
        <f t="shared" si="41"/>
        <v>0</v>
      </c>
      <c r="R320" s="52"/>
    </row>
    <row r="321" spans="2:18" ht="13" x14ac:dyDescent="0.3">
      <c r="B321" s="43">
        <v>191324.97000000003</v>
      </c>
      <c r="C321" s="36">
        <v>25</v>
      </c>
      <c r="D321" s="70">
        <v>1</v>
      </c>
      <c r="E321" s="73">
        <v>0</v>
      </c>
      <c r="F321" s="51">
        <v>0</v>
      </c>
      <c r="G321" s="104"/>
      <c r="H321" s="44">
        <f t="shared" si="43"/>
        <v>191324.97000000003</v>
      </c>
      <c r="I321" s="44">
        <f t="shared" si="43"/>
        <v>0</v>
      </c>
      <c r="J321" s="44">
        <f t="shared" si="43"/>
        <v>0</v>
      </c>
      <c r="K321" s="40"/>
      <c r="L321" s="85">
        <f t="shared" si="42"/>
        <v>0</v>
      </c>
      <c r="M321" s="85">
        <f t="shared" si="39"/>
        <v>0</v>
      </c>
      <c r="N321" s="85">
        <f t="shared" si="37"/>
        <v>114794.98200000002</v>
      </c>
      <c r="O321" s="85">
        <f t="shared" si="38"/>
        <v>76529.988000000012</v>
      </c>
      <c r="P321" s="85">
        <f t="shared" si="40"/>
        <v>0</v>
      </c>
      <c r="Q321" s="85">
        <f t="shared" si="41"/>
        <v>0</v>
      </c>
      <c r="R321" s="52"/>
    </row>
    <row r="322" spans="2:18" ht="13" x14ac:dyDescent="0.3">
      <c r="B322" s="43">
        <v>10913189.060000001</v>
      </c>
      <c r="C322" s="36">
        <v>138</v>
      </c>
      <c r="D322" s="70">
        <v>0</v>
      </c>
      <c r="E322" s="73">
        <v>0</v>
      </c>
      <c r="F322" s="51">
        <v>1</v>
      </c>
      <c r="G322" s="104"/>
      <c r="H322" s="44">
        <f t="shared" si="43"/>
        <v>0</v>
      </c>
      <c r="I322" s="44">
        <f t="shared" si="43"/>
        <v>0</v>
      </c>
      <c r="J322" s="44">
        <f t="shared" si="43"/>
        <v>10913189.060000001</v>
      </c>
      <c r="K322" s="40"/>
      <c r="L322" s="85">
        <f t="shared" si="42"/>
        <v>0</v>
      </c>
      <c r="M322" s="85">
        <f t="shared" si="39"/>
        <v>10913189.060000001</v>
      </c>
      <c r="N322" s="85">
        <f t="shared" si="37"/>
        <v>0</v>
      </c>
      <c r="O322" s="85">
        <f t="shared" si="38"/>
        <v>0</v>
      </c>
      <c r="P322" s="85">
        <f t="shared" si="40"/>
        <v>0</v>
      </c>
      <c r="Q322" s="85">
        <f t="shared" si="41"/>
        <v>0</v>
      </c>
      <c r="R322" s="52"/>
    </row>
    <row r="323" spans="2:18" x14ac:dyDescent="0.25"/>
    <row r="324" spans="2:18" x14ac:dyDescent="0.25"/>
    <row r="325" spans="2:18" x14ac:dyDescent="0.25"/>
    <row r="326" spans="2:18" x14ac:dyDescent="0.25"/>
    <row r="327" spans="2:18" x14ac:dyDescent="0.25"/>
    <row r="328" spans="2:18" x14ac:dyDescent="0.25"/>
    <row r="329" spans="2:18" x14ac:dyDescent="0.25"/>
    <row r="330" spans="2:18" ht="13" x14ac:dyDescent="0.3">
      <c r="K330" s="40"/>
    </row>
    <row r="331" spans="2:18" x14ac:dyDescent="0.25"/>
    <row r="332" spans="2:18" x14ac:dyDescent="0.25"/>
    <row r="333" spans="2:18" x14ac:dyDescent="0.25"/>
    <row r="334" spans="2:18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6588-9C52-46CF-A1C1-0C74C3E00E0D}">
  <sheetPr>
    <tabColor theme="5" tint="-0.249977111117893"/>
  </sheetPr>
  <dimension ref="A1"/>
  <sheetViews>
    <sheetView topLeftCell="XFD1" workbookViewId="0">
      <selection activeCell="B3" sqref="B3"/>
    </sheetView>
  </sheetViews>
  <sheetFormatPr defaultColWidth="0" defaultRowHeight="14.5" x14ac:dyDescent="0.35"/>
  <cols>
    <col min="1" max="16384" width="8.7265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D7516-CD5A-4CDD-9669-F85BBAEA284F}">
  <sheetPr>
    <tabColor theme="5" tint="0.59999389629810485"/>
  </sheetPr>
  <dimension ref="A1:AB38"/>
  <sheetViews>
    <sheetView showGridLines="0" workbookViewId="0">
      <selection activeCell="B21" sqref="B21"/>
    </sheetView>
  </sheetViews>
  <sheetFormatPr defaultColWidth="0" defaultRowHeight="12.5" zeroHeight="1" x14ac:dyDescent="0.25"/>
  <cols>
    <col min="1" max="1" width="8.7265625" style="1" customWidth="1"/>
    <col min="2" max="2" width="20.1796875" style="1" customWidth="1"/>
    <col min="3" max="3" width="25.81640625" style="1" customWidth="1"/>
    <col min="4" max="9" width="20.1796875" style="1" customWidth="1"/>
    <col min="10" max="28" width="20.1796875" style="1" hidden="1" customWidth="1"/>
    <col min="29" max="16384" width="8.7265625" style="1" hidden="1"/>
  </cols>
  <sheetData>
    <row r="1" spans="2:24" x14ac:dyDescent="0.25"/>
    <row r="2" spans="2:24" ht="20" x14ac:dyDescent="0.4">
      <c r="B2" s="2" t="s">
        <v>98</v>
      </c>
    </row>
    <row r="3" spans="2:24" x14ac:dyDescent="0.25"/>
    <row r="4" spans="2:24" ht="15.5" x14ac:dyDescent="0.35">
      <c r="B4" s="4" t="s">
        <v>88</v>
      </c>
      <c r="C4" s="3"/>
      <c r="D4" s="3"/>
      <c r="E4" s="3"/>
      <c r="F4" s="3"/>
      <c r="G4" s="3"/>
      <c r="H4" s="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4" ht="13" x14ac:dyDescent="0.3">
      <c r="B5" s="41" t="s">
        <v>102</v>
      </c>
    </row>
    <row r="6" spans="2:24" ht="13" x14ac:dyDescent="0.3">
      <c r="E6" s="35" t="s">
        <v>52</v>
      </c>
      <c r="F6" s="35" t="s">
        <v>53</v>
      </c>
      <c r="G6" s="35" t="s">
        <v>33</v>
      </c>
      <c r="H6" s="35" t="s">
        <v>37</v>
      </c>
    </row>
    <row r="7" spans="2:24" ht="13" x14ac:dyDescent="0.3">
      <c r="C7" s="1" t="s">
        <v>1</v>
      </c>
      <c r="D7" s="41" t="s">
        <v>70</v>
      </c>
      <c r="E7" s="42">
        <v>27695081.974787913</v>
      </c>
      <c r="F7" s="42">
        <v>30175965.635104634</v>
      </c>
      <c r="G7" s="42">
        <v>5927606.2552848794</v>
      </c>
      <c r="H7" s="42">
        <v>2192502.7336914502</v>
      </c>
    </row>
    <row r="8" spans="2:24" ht="13" x14ac:dyDescent="0.3">
      <c r="C8" s="1" t="s">
        <v>2</v>
      </c>
      <c r="D8" s="41" t="s">
        <v>70</v>
      </c>
      <c r="E8" s="42">
        <v>38692190.892277896</v>
      </c>
      <c r="F8" s="42">
        <v>43450245.450648658</v>
      </c>
      <c r="G8" s="42">
        <v>7474183.4886712888</v>
      </c>
      <c r="H8" s="42">
        <v>15565289.795283396</v>
      </c>
    </row>
    <row r="9" spans="2:24" ht="13" x14ac:dyDescent="0.3">
      <c r="C9" s="1" t="s">
        <v>3</v>
      </c>
      <c r="D9" s="41" t="s">
        <v>70</v>
      </c>
      <c r="E9" s="42">
        <v>23536895.132934194</v>
      </c>
      <c r="F9" s="42">
        <v>33193296.4542467</v>
      </c>
      <c r="G9" s="42">
        <v>17088549.005462229</v>
      </c>
      <c r="H9" s="42">
        <v>22248195.381025158</v>
      </c>
    </row>
    <row r="10" spans="2:24" ht="13" x14ac:dyDescent="0.3">
      <c r="C10" s="34" t="s">
        <v>27</v>
      </c>
      <c r="D10" s="41" t="s">
        <v>70</v>
      </c>
      <c r="E10" s="42">
        <v>89924168</v>
      </c>
      <c r="F10" s="42">
        <v>106819507.53999999</v>
      </c>
      <c r="G10" s="42">
        <v>30490338.749418397</v>
      </c>
      <c r="H10" s="42">
        <v>40005987.910000004</v>
      </c>
    </row>
    <row r="11" spans="2:24" x14ac:dyDescent="0.25"/>
    <row r="12" spans="2:24" x14ac:dyDescent="0.25"/>
    <row r="13" spans="2:24" ht="13" x14ac:dyDescent="0.3">
      <c r="E13" s="35" t="s">
        <v>27</v>
      </c>
      <c r="F13" s="35" t="s">
        <v>1</v>
      </c>
      <c r="G13" s="35" t="s">
        <v>2</v>
      </c>
      <c r="H13" s="35" t="s">
        <v>3</v>
      </c>
    </row>
    <row r="14" spans="2:24" ht="13" x14ac:dyDescent="0.3">
      <c r="C14" s="34" t="s">
        <v>27</v>
      </c>
      <c r="D14" s="41" t="s">
        <v>70</v>
      </c>
      <c r="E14" s="44">
        <f>SUM(E10:H10)</f>
        <v>267240002.1994184</v>
      </c>
      <c r="F14" s="44">
        <f>SUM(E7:H7)</f>
        <v>65991156.598868877</v>
      </c>
      <c r="G14" s="44">
        <f>SUM(E8:H8)</f>
        <v>105181909.62688124</v>
      </c>
      <c r="H14" s="44">
        <f>SUM(E9:H9)</f>
        <v>96066935.973668277</v>
      </c>
    </row>
    <row r="15" spans="2:24" x14ac:dyDescent="0.25"/>
    <row r="16" spans="2:24" ht="13" x14ac:dyDescent="0.3">
      <c r="C16" s="34" t="s">
        <v>54</v>
      </c>
      <c r="D16" s="1" t="s">
        <v>6</v>
      </c>
      <c r="F16" s="24">
        <f>F14/SUM($F14:$H14)</f>
        <v>0.24693592297467992</v>
      </c>
      <c r="G16" s="24">
        <f t="shared" ref="G16:H16" si="0">G14/SUM($F14:$H14)</f>
        <v>0.39358594806623659</v>
      </c>
      <c r="H16" s="24">
        <f t="shared" si="0"/>
        <v>0.35947812895908349</v>
      </c>
    </row>
    <row r="17" spans="2:8" x14ac:dyDescent="0.25"/>
    <row r="18" spans="2:8" x14ac:dyDescent="0.25"/>
    <row r="19" spans="2:8" x14ac:dyDescent="0.25"/>
    <row r="20" spans="2:8" ht="15.5" x14ac:dyDescent="0.35">
      <c r="B20" s="4" t="s">
        <v>60</v>
      </c>
      <c r="C20" s="3"/>
      <c r="D20" s="3"/>
      <c r="E20" s="3"/>
      <c r="F20" s="3"/>
      <c r="G20" s="3"/>
      <c r="H20" s="3"/>
    </row>
    <row r="21" spans="2:8" ht="13" x14ac:dyDescent="0.3">
      <c r="B21" s="41" t="s">
        <v>102</v>
      </c>
    </row>
    <row r="22" spans="2:8" x14ac:dyDescent="0.25"/>
    <row r="23" spans="2:8" ht="13" x14ac:dyDescent="0.3">
      <c r="E23" s="35" t="s">
        <v>52</v>
      </c>
      <c r="F23" s="35" t="s">
        <v>53</v>
      </c>
      <c r="G23" s="35" t="s">
        <v>33</v>
      </c>
      <c r="H23" s="35" t="s">
        <v>37</v>
      </c>
    </row>
    <row r="24" spans="2:8" ht="13" x14ac:dyDescent="0.3">
      <c r="C24" s="1" t="s">
        <v>55</v>
      </c>
      <c r="D24" s="41" t="s">
        <v>70</v>
      </c>
      <c r="E24" s="42">
        <v>608714404</v>
      </c>
      <c r="F24" s="42">
        <v>769619972.22603476</v>
      </c>
      <c r="G24" s="42">
        <v>77949764.020581603</v>
      </c>
      <c r="H24" s="42">
        <v>63836683.060000002</v>
      </c>
    </row>
    <row r="25" spans="2:8" ht="13" x14ac:dyDescent="0.3">
      <c r="C25" s="1" t="s">
        <v>56</v>
      </c>
      <c r="D25" s="41" t="s">
        <v>70</v>
      </c>
      <c r="E25" s="54">
        <v>89924168</v>
      </c>
      <c r="F25" s="42">
        <v>106819507.53999999</v>
      </c>
      <c r="G25" s="54">
        <v>30490338.749418393</v>
      </c>
      <c r="H25" s="54">
        <v>40005987.910000004</v>
      </c>
    </row>
    <row r="26" spans="2:8" ht="13" x14ac:dyDescent="0.3">
      <c r="C26" s="34" t="s">
        <v>27</v>
      </c>
      <c r="D26" s="41" t="s">
        <v>70</v>
      </c>
      <c r="E26" s="44">
        <f>SUM(E24:E25)</f>
        <v>698638572</v>
      </c>
      <c r="F26" s="44">
        <f t="shared" ref="F26:H26" si="1">SUM(F24:F25)</f>
        <v>876439479.76603472</v>
      </c>
      <c r="G26" s="44">
        <f t="shared" si="1"/>
        <v>108440102.77</v>
      </c>
      <c r="H26" s="44">
        <f t="shared" si="1"/>
        <v>103842670.97</v>
      </c>
    </row>
    <row r="27" spans="2:8" x14ac:dyDescent="0.25"/>
    <row r="28" spans="2:8" x14ac:dyDescent="0.25"/>
    <row r="29" spans="2:8" ht="13" x14ac:dyDescent="0.3">
      <c r="E29" s="35" t="s">
        <v>27</v>
      </c>
      <c r="F29" s="35" t="s">
        <v>57</v>
      </c>
      <c r="G29" s="35" t="s">
        <v>58</v>
      </c>
    </row>
    <row r="30" spans="2:8" ht="13" x14ac:dyDescent="0.3">
      <c r="C30" s="34" t="s">
        <v>27</v>
      </c>
      <c r="D30" s="41" t="s">
        <v>70</v>
      </c>
      <c r="E30" s="44">
        <f>SUM(E26:H26)</f>
        <v>1787360825.5060346</v>
      </c>
      <c r="F30" s="44">
        <f>SUM(E24:H24)</f>
        <v>1520120823.3066163</v>
      </c>
      <c r="G30" s="44">
        <f>SUM(E25:H25)</f>
        <v>267240002.1994184</v>
      </c>
    </row>
    <row r="31" spans="2:8" x14ac:dyDescent="0.25"/>
    <row r="32" spans="2:8" ht="13" x14ac:dyDescent="0.3">
      <c r="C32" s="34" t="s">
        <v>59</v>
      </c>
      <c r="D32" s="1" t="s">
        <v>6</v>
      </c>
      <c r="F32" s="24">
        <f>F30/$E30</f>
        <v>0.85048346232845418</v>
      </c>
      <c r="G32" s="24">
        <f>G30/$E30</f>
        <v>0.14951653767154591</v>
      </c>
    </row>
    <row r="33" spans="2:8" x14ac:dyDescent="0.25"/>
    <row r="34" spans="2:8" x14ac:dyDescent="0.25"/>
    <row r="35" spans="2:8" x14ac:dyDescent="0.25"/>
    <row r="36" spans="2:8" ht="15.5" x14ac:dyDescent="0.35">
      <c r="B36" s="4"/>
      <c r="C36" s="4"/>
      <c r="D36" s="4"/>
      <c r="E36" s="4"/>
      <c r="F36" s="4"/>
      <c r="G36" s="4"/>
      <c r="H36" s="4"/>
    </row>
    <row r="37" spans="2:8" x14ac:dyDescent="0.25"/>
    <row r="38" spans="2:8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59" ma:contentTypeDescription="" ma:contentTypeScope="" ma:versionID="85d98c22706caa0537645a3bb594b34f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xmlns:ns6="3874a12c-cb96-46c0-a01b-e4d7e8d40966" targetNamespace="http://schemas.microsoft.com/office/2006/metadata/properties" ma:root="true" ma:fieldsID="7c942dce11fc6af287bf8e06aef65ea7" ns2:_="" ns4:_="" ns5:_="" ns6:_="">
    <xsd:import namespace="bfc2574c-8110-4e43-9784-1ee86de75c6c"/>
    <xsd:import namespace="650fffc6-a86a-4844-afad-966e4497fd3d"/>
    <xsd:import namespace="http://schemas.microsoft.com/sharepoint/v3/fields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indexed="true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dexed="true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cision_x0020_Date xmlns="bfc2574c-8110-4e43-9784-1ee86de75c6c" xsi:nil="true"/>
    <beb34789e8634c32b66cd7ef0d677d2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26911</TermName>
          <TermId xmlns="http://schemas.microsoft.com/office/infopath/2007/PartnerControls">202dd636-ea35-4dba-9c2a-8f6559ad1c9d</TermId>
        </TermInfo>
      </Terms>
    </beb34789e8634c32b66cd7ef0d677d2a>
    <Filing_x0020_Date xmlns="bfc2574c-8110-4e43-9784-1ee86de75c6c">2021-10-14T06:00:00+00:00</Filing_x0020_Date>
    <TaxCatchAll xmlns="bfc2574c-8110-4e43-9784-1ee86de75c6c">
      <Value>1566</Value>
      <Value>1321</Value>
      <Value>1271</Value>
      <Value>2462</Value>
      <Value>1341</Value>
    </TaxCatchAll>
    <LARA_x0020_Proceeding_x0020_Status xmlns="bfc2574c-8110-4e43-9784-1ee86de75c6c" xsi:nil="true"/>
    <Participation xmlns="bfc2574c-8110-4e43-9784-1ee86de75c6c">Applicant</Participation>
    <Hearing_x003f_ xmlns="bfc2574c-8110-4e43-9784-1ee86de75c6c">true</Hearing_x003f_>
    <Activity_x0020_Complete_x0020_Date xmlns="bfc2574c-8110-4e43-9784-1ee86de75c6c" xsi:nil="true"/>
    <c8e6114512d04afd83745066f6d7e2a0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Tariff - AESO</TermName>
          <TermId xmlns="http://schemas.microsoft.com/office/infopath/2007/PartnerControls">71517199-512a-4696-b726-f34be08e058c</TermId>
        </TermInfo>
      </Terms>
    </c8e6114512d04afd83745066f6d7e2a0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LARA_x0020_Status xmlns="bfc2574c-8110-4e43-9784-1ee86de75c6c">Active</LARA_x0020_Status>
    <Grid_x0020_Project_x0020_Number xmlns="bfc2574c-8110-4e43-9784-1ee86de75c6c" xsi:nil="true"/>
    <ProceedingStatus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898b100d-994d-40ab-964e-65d12fdd6881</TermId>
        </TermInfo>
      </Terms>
    </ProceedingStatus_1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b6072d8c15734d5f9401c2079b003642 xmlns="bfc2574c-8110-4e43-9784-1ee86de75c6c">
      <Terms xmlns="http://schemas.microsoft.com/office/infopath/2007/PartnerControls"/>
    </b6072d8c15734d5f9401c2079b003642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gb6d6d2bd2b74ae2b9d7dbcbd37e8fb3 xmlns="bfc2574c-8110-4e43-9784-1ee86de75c6c">
      <Terms xmlns="http://schemas.microsoft.com/office/infopath/2007/PartnerControls"/>
    </gb6d6d2bd2b74ae2b9d7dbcbd37e8fb3>
    <a563630371364660aa7374394db326fc xmlns="bfc2574c-8110-4e43-9784-1ee86de75c6c">
      <Terms xmlns="http://schemas.microsoft.com/office/infopath/2007/PartnerControls"/>
    </a563630371364660aa7374394db326fc>
    <CWRMItemRecordCategory xmlns="650fffc6-a86a-4844-afad-966e4497fd3d" xsi:nil="true"/>
    <CWRMItemRecordState xmlns="650fffc6-a86a-4844-afad-966e4497fd3d" xsi:nil="true"/>
    <_dlc_DocId xmlns="bfc2574c-8110-4e43-9784-1ee86de75c6c">00000164OB</_dlc_DocId>
    <CWRMItemRecordVital xmlns="650fffc6-a86a-4844-afad-966e4497fd3d">false</CWRMItemRecordVital>
    <CWRMItemRecordStatus xmlns="650fffc6-a86a-4844-afad-966e4497fd3d" xsi:nil="true"/>
    <_dlc_DocIdUrl xmlns="bfc2574c-8110-4e43-9784-1ee86de75c6c">
      <Url>https://share.aeso.ca/sites/records-law/LARA/_layouts/15/DocIdRedir.aspx?ID=00000164OB</Url>
      <Description>00000164OB</Description>
    </_dlc_DocIdUrl>
    <CWRMItemUniqueId xmlns="650fffc6-a86a-4844-afad-966e4497fd3d">00000164OB</CWRMItemUniqueId>
    <CWRMItemRecordDeclaredDate xmlns="650fffc6-a86a-4844-afad-966e4497fd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SharedContentType xmlns="Microsoft.SharePoint.Taxonomy.ContentTypeSync" SourceId="93371fdb-7bec-4d52-adeb-1166efac0023" ContentTypeId="0x010100BC84ACA119491D43B8AEA0C41A758E3B0B05" PreviousValue="false"/>
</file>

<file path=customXml/itemProps1.xml><?xml version="1.0" encoding="utf-8"?>
<ds:datastoreItem xmlns:ds="http://schemas.openxmlformats.org/officeDocument/2006/customXml" ds:itemID="{B678EECB-EDD6-40C1-80CB-A907BA33F65A}"/>
</file>

<file path=customXml/itemProps2.xml><?xml version="1.0" encoding="utf-8"?>
<ds:datastoreItem xmlns:ds="http://schemas.openxmlformats.org/officeDocument/2006/customXml" ds:itemID="{1D43E686-C041-460A-A9D2-A0097A1FE06B}"/>
</file>

<file path=customXml/itemProps3.xml><?xml version="1.0" encoding="utf-8"?>
<ds:datastoreItem xmlns:ds="http://schemas.openxmlformats.org/officeDocument/2006/customXml" ds:itemID="{E50390A3-01DB-491F-BE6C-41344D4F9402}"/>
</file>

<file path=customXml/itemProps4.xml><?xml version="1.0" encoding="utf-8"?>
<ds:datastoreItem xmlns:ds="http://schemas.openxmlformats.org/officeDocument/2006/customXml" ds:itemID="{50F8382A-0B4A-416D-AA40-E1021A2D59F4}"/>
</file>

<file path=customXml/itemProps5.xml><?xml version="1.0" encoding="utf-8"?>
<ds:datastoreItem xmlns:ds="http://schemas.openxmlformats.org/officeDocument/2006/customXml" ds:itemID="{E50390A3-01DB-491F-BE6C-41344D4F9402}"/>
</file>

<file path=customXml/itemProps6.xml><?xml version="1.0" encoding="utf-8"?>
<ds:datastoreItem xmlns:ds="http://schemas.openxmlformats.org/officeDocument/2006/customXml" ds:itemID="{7F1B58FD-D845-42BF-8C9C-1015919B44C4}"/>
</file>

<file path=customXml/itemProps7.xml><?xml version="1.0" encoding="utf-8"?>
<ds:datastoreItem xmlns:ds="http://schemas.openxmlformats.org/officeDocument/2006/customXml" ds:itemID="{6BDA1483-3448-49ED-8F3A-125B9F4F556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Functionalization Calculation</vt:lpstr>
      <vt:lpstr>LINES &gt;&gt;&gt;</vt:lpstr>
      <vt:lpstr>ATCO Lines</vt:lpstr>
      <vt:lpstr>AML Lines</vt:lpstr>
      <vt:lpstr>SUBSTATIONS &gt;&gt;&gt;</vt:lpstr>
      <vt:lpstr>ATCO Subs</vt:lpstr>
      <vt:lpstr>AML Subs</vt:lpstr>
      <vt:lpstr>NON-CAPITAL COSTS &gt;&gt;&gt;</vt:lpstr>
      <vt:lpstr>All TFOs Non-Capital Cost</vt:lpstr>
      <vt:lpstr>OTHER &gt;&gt;&gt;</vt:lpstr>
      <vt:lpstr>EPCOR ENMAX Assets</vt:lpstr>
      <vt:lpstr>Global Inputs</vt:lpstr>
      <vt:lpstr>BulkLineLimit</vt:lpstr>
      <vt:lpstr>BulkSecLimit</vt:lpstr>
      <vt:lpstr>CADtoCADk</vt:lpstr>
      <vt:lpstr>CADtoCADm</vt:lpstr>
      <vt:lpstr>CustomerContributions</vt:lpstr>
      <vt:lpstr>RegionalLineLimit</vt:lpstr>
      <vt:lpstr>RegionalSecLimit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2021-11-05T16:00:25Z</dcterms:created>
  <dcterms:modified xsi:type="dcterms:W3CDTF">2022-01-25T20:05:25Z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edingStatus">
    <vt:lpwstr>1341;#Active|898b100d-994d-40ab-964e-65d12fdd6881</vt:lpwstr>
  </property>
  <property fmtid="{D5CDD505-2E9C-101B-9397-08002B2CF9AE}" pid="3" name="Proceeding Type">
    <vt:lpwstr>1566;#Tariff - AESO|71517199-512a-4696-b726-f34be08e058c</vt:lpwstr>
  </property>
  <property fmtid="{D5CDD505-2E9C-101B-9397-08002B2CF9AE}" pid="4" name="ContentTypeId">
    <vt:lpwstr>0x010100BC84ACA119491D43B8AEA0C41A758E3B0B05008DD82780B7943642B09BBFE47AA13809</vt:lpwstr>
  </property>
  <property fmtid="{D5CDD505-2E9C-101B-9397-08002B2CF9AE}" pid="5" name="Related Proceeding(s)">
    <vt:lpwstr/>
  </property>
  <property fmtid="{D5CDD505-2E9C-101B-9397-08002B2CF9AE}" pid="6" name="Confidentiality Classification">
    <vt:lpwstr>1271;#AESO Internal|fe2129cc-e616-4c1e-9a39-b6921e014562</vt:lpwstr>
  </property>
  <property fmtid="{D5CDD505-2E9C-101B-9397-08002B2CF9AE}" pid="7" name="Proceeding Sub-Type">
    <vt:lpwstr/>
  </property>
  <property fmtid="{D5CDD505-2E9C-101B-9397-08002B2CF9AE}" pid="8" name="AUC Number">
    <vt:lpwstr>2462;#26911|202dd636-ea35-4dba-9c2a-8f6559ad1c9d</vt:lpwstr>
  </property>
  <property fmtid="{D5CDD505-2E9C-101B-9397-08002B2CF9AE}" pid="9" name="_dlc_DocIdItemGuid">
    <vt:lpwstr>e10d45a1-1e89-4a25-92b1-0dd8d848ec09</vt:lpwstr>
  </property>
  <property fmtid="{D5CDD505-2E9C-101B-9397-08002B2CF9AE}" pid="10" name="CWRMItemRecordClassification">
    <vt:lpwstr>1321;#REG-00 - Tariff Development and Application Administration|a0f21eea-a95c-4984-bbc5-f702b4b89e29</vt:lpwstr>
  </property>
  <property fmtid="{D5CDD505-2E9C-101B-9397-08002B2CF9AE}" pid="11" name="LARA File Type">
    <vt:lpwstr/>
  </property>
  <property fmtid="{D5CDD505-2E9C-101B-9397-08002B2CF9AE}" pid="12" name="DocumentDescription">
    <vt:lpwstr>Appendix D - Attachment 7B - Functionalization Calculation</vt:lpwstr>
  </property>
  <property fmtid="{D5CDD505-2E9C-101B-9397-08002B2CF9AE}" pid="13" name="EntityType">
    <vt:lpwstr>Application</vt:lpwstr>
  </property>
  <property fmtid="{D5CDD505-2E9C-101B-9397-08002B2CF9AE}" pid="15" name="ProceedingID">
    <vt:r8>26911</vt:r8>
  </property>
  <property fmtid="{D5CDD505-2E9C-101B-9397-08002B2CF9AE}" pid="16" name="RevisionType">
    <vt:lpwstr>Clean</vt:lpwstr>
  </property>
  <property fmtid="{D5CDD505-2E9C-101B-9397-08002B2CF9AE}" pid="17" name="RevisionStatus">
    <vt:lpwstr>Latest</vt:lpwstr>
  </property>
  <property fmtid="{D5CDD505-2E9C-101B-9397-08002B2CF9AE}" pid="18" name="DocumentTypeTemp">
    <vt:lpwstr>Appendix</vt:lpwstr>
  </property>
  <property fmtid="{D5CDD505-2E9C-101B-9397-08002B2CF9AE}" pid="20" name="DocumentStatus">
    <vt:lpwstr>Active</vt:lpwstr>
  </property>
  <property fmtid="{D5CDD505-2E9C-101B-9397-08002B2CF9AE}" pid="21" name="ApplicationsTemp">
    <vt:lpwstr>26911-A001</vt:lpwstr>
  </property>
  <property fmtid="{D5CDD505-2E9C-101B-9397-08002B2CF9AE}" pid="22" name="CommentsAdded">
    <vt:bool>false</vt:bool>
  </property>
  <property fmtid="{D5CDD505-2E9C-101B-9397-08002B2CF9AE}" pid="23" name="DocumentCategory">
    <vt:lpwstr>Application and support</vt:lpwstr>
  </property>
  <property fmtid="{D5CDD505-2E9C-101B-9397-08002B2CF9AE}" pid="24" name="OnBehalfOf">
    <vt:lpwstr>Independent System Operator</vt:lpwstr>
  </property>
  <property fmtid="{D5CDD505-2E9C-101B-9397-08002B2CF9AE}" pid="25" name="OriginalFilename">
    <vt:lpwstr>X0156.01 Appendix D - Attachment 7B - Functionalization Calculation Clean.xlsx</vt:lpwstr>
  </property>
  <property fmtid="{D5CDD505-2E9C-101B-9397-08002B2CF9AE}" pid="26" name="Name">
    <vt:lpwstr>26911_X0156.01_X0156.01 Appendix D - Attachment 7B - Functionalization Calculation Clean_000479.xlsx</vt:lpwstr>
  </property>
  <property fmtid="{D5CDD505-2E9C-101B-9397-08002B2CF9AE}" pid="27" name="SubmittingPCE">
    <vt:lpwstr>Independent System Operator</vt:lpwstr>
  </property>
  <property fmtid="{D5CDD505-2E9C-101B-9397-08002B2CF9AE}" pid="28" name="LibraryName">
    <vt:lpwstr>Public</vt:lpwstr>
  </property>
  <property fmtid="{D5CDD505-2E9C-101B-9397-08002B2CF9AE}" pid="29" name="AucDocumentId">
    <vt:r8>479</vt:r8>
  </property>
  <property fmtid="{D5CDD505-2E9C-101B-9397-08002B2CF9AE}" pid="31" name="AUCFileName">
    <vt:lpwstr>26911_X0156.01_X0156.01 Appendix D - Attachment 7B - Functionalization Calculation Clean_000479.xlsx</vt:lpwstr>
  </property>
  <property fmtid="{D5CDD505-2E9C-101B-9397-08002B2CF9AE}" pid="34" name="ExhibitNumberTemp">
    <vt:lpwstr>26911-X0156.01</vt:lpwstr>
  </property>
</Properties>
</file>