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08" yWindow="-12" windowWidth="18648" windowHeight="11052" tabRatio="897"/>
  </bookViews>
  <sheets>
    <sheet name="2020 Investment" sheetId="3" r:id="rId1"/>
    <sheet name="Escalation Factor" sheetId="8" r:id="rId2"/>
    <sheet name="2020 Escalator" sheetId="13" r:id="rId3"/>
    <sheet name="2018 Escalator" sheetId="10" r:id="rId4"/>
  </sheets>
  <definedNames>
    <definedName name="Applicant">"Alberta Electric System Operator"</definedName>
    <definedName name="Application">"2020 ISO Tariff Update Application"</definedName>
    <definedName name="ApplicationSection">"Appendix E — 2020 Escalation Factor and Investment Levels"</definedName>
    <definedName name="_xlnm.Print_Area" localSheetId="3">'2018 Escalator'!$A$1:$F$39</definedName>
    <definedName name="_xlnm.Print_Area" localSheetId="2">'2020 Escalator'!$A$1:$F$41</definedName>
    <definedName name="_xlnm.Print_Area" localSheetId="0">'2020 Investment'!$A$1:$D$45</definedName>
    <definedName name="_xlnm.Print_Area" localSheetId="1">'Escalation Factor'!$A$1:$E$14</definedName>
    <definedName name="TableDate">"January 31, 2020"</definedName>
  </definedNames>
  <calcPr calcId="145621"/>
</workbook>
</file>

<file path=xl/calcChain.xml><?xml version="1.0" encoding="utf-8"?>
<calcChain xmlns="http://schemas.openxmlformats.org/spreadsheetml/2006/main">
  <c r="E8" i="8" l="1"/>
  <c r="E26" i="13" l="1"/>
  <c r="E27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F9" i="13" s="1"/>
  <c r="E8" i="13"/>
  <c r="A4" i="13"/>
  <c r="A3" i="13"/>
  <c r="A2" i="13"/>
  <c r="A1" i="13"/>
  <c r="F10" i="13" l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l="1"/>
  <c r="E10" i="8" s="1"/>
  <c r="E9" i="8"/>
  <c r="E23" i="10"/>
  <c r="E25" i="10"/>
  <c r="E24" i="10" l="1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F9" i="10" s="1"/>
  <c r="E8" i="10"/>
  <c r="A4" i="10"/>
  <c r="A3" i="10"/>
  <c r="A2" i="10"/>
  <c r="A1" i="10"/>
  <c r="F10" i="10" l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E12" i="8"/>
  <c r="A3" i="8"/>
  <c r="A4" i="8"/>
  <c r="A2" i="8"/>
  <c r="A1" i="8"/>
  <c r="D12" i="3"/>
  <c r="D13" i="3"/>
  <c r="D14" i="3"/>
  <c r="D11" i="3"/>
  <c r="D10" i="3"/>
  <c r="A6" i="3"/>
  <c r="A4" i="3"/>
  <c r="A3" i="3"/>
  <c r="A2" i="3"/>
  <c r="C24" i="3"/>
  <c r="C23" i="3"/>
  <c r="C22" i="3"/>
  <c r="C21" i="3"/>
  <c r="C13" i="3"/>
  <c r="C11" i="3"/>
  <c r="C12" i="3"/>
  <c r="C10" i="3"/>
  <c r="B17" i="3" l="1"/>
  <c r="B21" i="3" l="1"/>
  <c r="D21" i="3" s="1"/>
  <c r="B22" i="3"/>
  <c r="D22" i="3" s="1"/>
  <c r="B25" i="3"/>
  <c r="D25" i="3" s="1"/>
  <c r="B23" i="3"/>
  <c r="D23" i="3" s="1"/>
  <c r="B24" i="3"/>
  <c r="D24" i="3" s="1"/>
</calcChain>
</file>

<file path=xl/sharedStrings.xml><?xml version="1.0" encoding="utf-8"?>
<sst xmlns="http://schemas.openxmlformats.org/spreadsheetml/2006/main" count="114" uniqueCount="51">
  <si>
    <t>Year</t>
  </si>
  <si>
    <t>Tier</t>
  </si>
  <si>
    <t>Substation fraction (for new points of delivery only)</t>
  </si>
  <si>
    <t>First (7.5 × substation fraction) MW of contract capacity</t>
  </si>
  <si>
    <t>Next (9.5 × substation fraction) MW of contract capacity</t>
  </si>
  <si>
    <t>Next (23 × substation fraction) MW of contract capacity</t>
  </si>
  <si>
    <t>All remaining MW of contract capacity</t>
  </si>
  <si>
    <t>Rate DTS Investment</t>
  </si>
  <si>
    <t>PSC Factor</t>
  </si>
  <si>
    <t>Rate PSC Investment</t>
  </si>
  <si>
    <t>CPI
Year over Year Change %</t>
  </si>
  <si>
    <t>AWE
Year over Year Change %</t>
  </si>
  <si>
    <t>A</t>
  </si>
  <si>
    <t>B</t>
  </si>
  <si>
    <t>C</t>
  </si>
  <si>
    <t>D</t>
  </si>
  <si>
    <t>E</t>
  </si>
  <si>
    <t>F</t>
  </si>
  <si>
    <t>G</t>
  </si>
  <si>
    <t>Sources:</t>
  </si>
  <si>
    <t>Statistics Canada, CANSIM, Table 326-0020, v41692327</t>
  </si>
  <si>
    <t>Composite is created using a weighted average of CPI (35%) as a proxy for material price increases, and AWE (65%) as a proxy for labour price increases</t>
  </si>
  <si>
    <t>Basis</t>
  </si>
  <si>
    <t>Actual</t>
  </si>
  <si>
    <t>Forecast</t>
  </si>
  <si>
    <t>Transmission Escalator
Year over Year Change %</t>
  </si>
  <si>
    <t>Statistics Canada, CANSIM, Table 281-0063, v79311387</t>
  </si>
  <si>
    <t>Actual*</t>
  </si>
  <si>
    <t>Present Value Factor</t>
  </si>
  <si>
    <t>Conference Board of Canada, Provincial Outlook Long-Term Economic Forecast for Alberta: 2016, Timeseries File ID RLAWWIA</t>
  </si>
  <si>
    <t>Conference Board of Canada, Provincial Outlook Summer 2016: for Alberta, Timeseries File ID RPCPIA</t>
  </si>
  <si>
    <t>1985 to 2016: see Source A. Source C used for forecasted percentage change for 2017.</t>
  </si>
  <si>
    <t>1986 to 2016: see Source B. Source D used for forecasted percentage change for 2017.</t>
  </si>
  <si>
    <t>2018 Investment Levels</t>
  </si>
  <si>
    <t>2020 Investment Levels</t>
  </si>
  <si>
    <t>2020 Escalation Factor from 2018</t>
  </si>
  <si>
    <t>2020 Investment Level Escalation Factor</t>
  </si>
  <si>
    <t>2020 Escalation Factor (over 2018)</t>
  </si>
  <si>
    <t>2018 Tariff Application</t>
  </si>
  <si>
    <t>2020 Tariff Update</t>
  </si>
  <si>
    <t>PV Factor
(2001 = 1)</t>
  </si>
  <si>
    <t>Statistics Canada, CANSIM, v79311387</t>
  </si>
  <si>
    <t>Statistics Canada, CANSIM, v41692327</t>
  </si>
  <si>
    <t>Conference Board of Canada, Provincial Forecast - 20 Year, Timeseries File ID RLAWWIA</t>
  </si>
  <si>
    <t>Conference Board of Canada, Provincial Forecast - 20 Year, Timeseries File ID RPCPIA</t>
  </si>
  <si>
    <t>2001 to 2018: see Source A. Source C used for forecasted percentage change for 2019.</t>
  </si>
  <si>
    <t>2001 to 2018: see Source B. Source D used for forecasted percentage change for 2019.</t>
  </si>
  <si>
    <t>H</t>
  </si>
  <si>
    <t>Values as in Proceeding 22942, Exhibit X0003.02 Revised Appendix G - POD Cost Function Workbook Clean, Tab '2018 Escalator'</t>
  </si>
  <si>
    <r>
      <t>Rate DTS Investment</t>
    </r>
    <r>
      <rPr>
        <b/>
        <vertAlign val="superscript"/>
        <sz val="8"/>
        <rFont val="Arial"/>
        <family val="2"/>
      </rPr>
      <t>1</t>
    </r>
  </si>
  <si>
    <r>
      <t xml:space="preserve">Source: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>2018 Investment as described in Proceeding 22942 Exhibit X0018.03, Revised Appendix V - Options for POD Cost Function Clean, Tab 'Option 2 Investment Proposed', Cells C11 to G11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</si>
</sst>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0_);_(* \(#,##0.000\);_(* &quot;-&quot;??_);_(@_)"/>
    <numFmt numFmtId="165" formatCode="0.0000"/>
    <numFmt numFmtId="166" formatCode="&quot;$&quot;#,##0&quot;/year&quot;"/>
    <numFmt numFmtId="167" formatCode="&quot;$&quot;#,##0&quot;/MW/year&quot;"/>
  </numFmts>
  <fonts count="10" x14ac:knownFonts="1">
    <font>
      <sz val="10"/>
      <name val="Arial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1" applyNumberFormat="0" applyFill="0" applyBorder="0" applyAlignment="0" applyProtection="0">
      <alignment horizontal="center"/>
    </xf>
    <xf numFmtId="16" fontId="2" fillId="0" borderId="0">
      <alignment horizontal="right"/>
    </xf>
    <xf numFmtId="15" fontId="2" fillId="0" borderId="0">
      <alignment horizontal="right"/>
    </xf>
    <xf numFmtId="9" fontId="6" fillId="0" borderId="0" applyFont="0" applyFill="0" applyBorder="0" applyAlignment="0" applyProtection="0"/>
  </cellStyleXfs>
  <cellXfs count="48">
    <xf numFmtId="0" fontId="0" fillId="0" borderId="0" xfId="0"/>
    <xf numFmtId="9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0" xfId="0" applyFont="1" applyFill="1"/>
    <xf numFmtId="0" fontId="4" fillId="0" borderId="0" xfId="0" applyNumberFormat="1" applyFont="1" applyAlignment="1">
      <alignment horizontal="left"/>
    </xf>
    <xf numFmtId="15" fontId="4" fillId="0" borderId="0" xfId="0" quotePrefix="1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0" fontId="5" fillId="0" borderId="0" xfId="0" applyNumberFormat="1" applyFont="1" applyBorder="1" applyAlignment="1">
      <alignment horizontal="center"/>
    </xf>
    <xf numFmtId="10" fontId="5" fillId="0" borderId="0" xfId="4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5" fillId="0" borderId="3" xfId="0" applyFont="1" applyBorder="1"/>
    <xf numFmtId="0" fontId="0" fillId="0" borderId="3" xfId="0" applyBorder="1"/>
    <xf numFmtId="0" fontId="5" fillId="0" borderId="2" xfId="0" quotePrefix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65" fontId="0" fillId="0" borderId="0" xfId="4" applyNumberFormat="1" applyFont="1"/>
    <xf numFmtId="10" fontId="5" fillId="0" borderId="0" xfId="4" applyNumberFormat="1" applyFont="1" applyAlignment="1">
      <alignment horizontal="center" vertical="center"/>
    </xf>
    <xf numFmtId="0" fontId="5" fillId="0" borderId="3" xfId="0" quotePrefix="1" applyFont="1" applyBorder="1" applyAlignment="1">
      <alignment horizontal="center"/>
    </xf>
    <xf numFmtId="10" fontId="0" fillId="0" borderId="3" xfId="4" applyNumberFormat="1" applyFont="1" applyBorder="1"/>
    <xf numFmtId="0" fontId="5" fillId="0" borderId="0" xfId="0" applyFont="1" applyBorder="1"/>
    <xf numFmtId="0" fontId="5" fillId="0" borderId="2" xfId="0" applyFont="1" applyBorder="1" applyAlignment="1">
      <alignment horizontal="center"/>
    </xf>
    <xf numFmtId="165" fontId="5" fillId="0" borderId="2" xfId="0" quotePrefix="1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5" fillId="0" borderId="2" xfId="0" applyFont="1" applyBorder="1"/>
    <xf numFmtId="0" fontId="7" fillId="0" borderId="0" xfId="0" applyFont="1" applyBorder="1"/>
    <xf numFmtId="0" fontId="7" fillId="0" borderId="0" xfId="0" quotePrefix="1" applyFont="1" applyBorder="1" applyAlignment="1">
      <alignment horizontal="center"/>
    </xf>
    <xf numFmtId="165" fontId="7" fillId="0" borderId="0" xfId="0" quotePrefix="1" applyNumberFormat="1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</cellXfs>
  <cellStyles count="5">
    <cellStyle name="Bold Red" xfId="1"/>
    <cellStyle name="d-mmm" xfId="2"/>
    <cellStyle name="d-mmm-yy" xfId="3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2020 Index</c:v>
          </c:tx>
          <c:spPr>
            <a:ln w="19050"/>
          </c:spPr>
          <c:marker>
            <c:symbol val="circle"/>
            <c:size val="4"/>
            <c:spPr>
              <a:solidFill>
                <a:schemeClr val="accent2"/>
              </a:solidFill>
            </c:spPr>
          </c:marker>
          <c:cat>
            <c:numRef>
              <c:f>'2020 Escalator'!$A$8:$A$27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'2020 Escalator'!$F$8:$F$27</c:f>
              <c:numCache>
                <c:formatCode>0.0000</c:formatCode>
                <c:ptCount val="20"/>
                <c:pt idx="0">
                  <c:v>1</c:v>
                </c:pt>
                <c:pt idx="1">
                  <c:v>1.0287640287962796</c:v>
                </c:pt>
                <c:pt idx="2">
                  <c:v>1.0679920859268979</c:v>
                </c:pt>
                <c:pt idx="3">
                  <c:v>1.0964366504972565</c:v>
                </c:pt>
                <c:pt idx="4">
                  <c:v>1.1451212394317316</c:v>
                </c:pt>
                <c:pt idx="5">
                  <c:v>1.1978161634265387</c:v>
                </c:pt>
                <c:pt idx="6">
                  <c:v>1.2644791018149426</c:v>
                </c:pt>
                <c:pt idx="7">
                  <c:v>1.3272187536005107</c:v>
                </c:pt>
                <c:pt idx="8">
                  <c:v>1.3510961967164008</c:v>
                </c:pt>
                <c:pt idx="9">
                  <c:v>1.3951683898153717</c:v>
                </c:pt>
                <c:pt idx="10">
                  <c:v>1.4468312028185155</c:v>
                </c:pt>
                <c:pt idx="11">
                  <c:v>1.4849732016501256</c:v>
                </c:pt>
                <c:pt idx="12">
                  <c:v>1.5264558419647269</c:v>
                </c:pt>
                <c:pt idx="13">
                  <c:v>1.5775038327712834</c:v>
                </c:pt>
                <c:pt idx="14">
                  <c:v>1.5807858775223897</c:v>
                </c:pt>
                <c:pt idx="15">
                  <c:v>1.5623115965002166</c:v>
                </c:pt>
                <c:pt idx="16">
                  <c:v>1.5810697274989514</c:v>
                </c:pt>
                <c:pt idx="17">
                  <c:v>1.6168609122668707</c:v>
                </c:pt>
                <c:pt idx="18">
                  <c:v>1.652145577895898</c:v>
                </c:pt>
                <c:pt idx="19">
                  <c:v>1.6934880523627811</c:v>
                </c:pt>
              </c:numCache>
            </c:numRef>
          </c:val>
          <c:smooth val="0"/>
        </c:ser>
        <c:ser>
          <c:idx val="0"/>
          <c:order val="1"/>
          <c:tx>
            <c:v>2018 Index</c:v>
          </c:tx>
          <c:marker>
            <c:symbol val="diamond"/>
            <c:size val="2"/>
          </c:marker>
          <c:cat>
            <c:numRef>
              <c:f>'2020 Escalator'!$A$8:$A$27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'2018 Escalator'!$F$8:$F$25</c:f>
              <c:numCache>
                <c:formatCode>0.0000</c:formatCode>
                <c:ptCount val="18"/>
                <c:pt idx="0">
                  <c:v>1</c:v>
                </c:pt>
                <c:pt idx="1">
                  <c:v>1.0287640287962796</c:v>
                </c:pt>
                <c:pt idx="2">
                  <c:v>1.0679920859268979</c:v>
                </c:pt>
                <c:pt idx="3">
                  <c:v>1.0964366504972565</c:v>
                </c:pt>
                <c:pt idx="4">
                  <c:v>1.1451212394317316</c:v>
                </c:pt>
                <c:pt idx="5">
                  <c:v>1.1978161634265387</c:v>
                </c:pt>
                <c:pt idx="6">
                  <c:v>1.2644791018149426</c:v>
                </c:pt>
                <c:pt idx="7">
                  <c:v>1.3272187536005107</c:v>
                </c:pt>
                <c:pt idx="8">
                  <c:v>1.3510961967164008</c:v>
                </c:pt>
                <c:pt idx="9">
                  <c:v>1.3951683898153717</c:v>
                </c:pt>
                <c:pt idx="10">
                  <c:v>1.4468312028185155</c:v>
                </c:pt>
                <c:pt idx="11">
                  <c:v>1.4849732016501256</c:v>
                </c:pt>
                <c:pt idx="12">
                  <c:v>1.5264558419647269</c:v>
                </c:pt>
                <c:pt idx="13">
                  <c:v>1.5775038327712834</c:v>
                </c:pt>
                <c:pt idx="14">
                  <c:v>1.5807858775223897</c:v>
                </c:pt>
                <c:pt idx="15">
                  <c:v>1.5623115965002166</c:v>
                </c:pt>
                <c:pt idx="16">
                  <c:v>1.5810697274989514</c:v>
                </c:pt>
                <c:pt idx="17">
                  <c:v>1.6169474488034363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55776"/>
        <c:axId val="151757568"/>
      </c:lineChart>
      <c:catAx>
        <c:axId val="15175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757568"/>
        <c:crosses val="autoZero"/>
        <c:auto val="1"/>
        <c:lblAlgn val="ctr"/>
        <c:lblOffset val="100"/>
        <c:noMultiLvlLbl val="0"/>
      </c:catAx>
      <c:valAx>
        <c:axId val="151757568"/>
        <c:scaling>
          <c:orientation val="minMax"/>
          <c:max val="1.8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Composite</a:t>
                </a:r>
                <a:r>
                  <a:rPr lang="en-US" baseline="0"/>
                  <a:t> Inflation Index</a:t>
                </a:r>
                <a:endParaRPr lang="en-US"/>
              </a:p>
            </c:rich>
          </c:tx>
          <c:layout/>
          <c:overlay val="0"/>
        </c:title>
        <c:numFmt formatCode="0.0000" sourceLinked="1"/>
        <c:majorTickMark val="out"/>
        <c:minorTickMark val="none"/>
        <c:tickLblPos val="nextTo"/>
        <c:crossAx val="151755776"/>
        <c:crosses val="autoZero"/>
        <c:crossBetween val="between"/>
        <c:majorUnit val="0.1"/>
        <c:minorUnit val="1.0000000000000002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26</xdr:row>
      <xdr:rowOff>76200</xdr:rowOff>
    </xdr:from>
    <xdr:to>
      <xdr:col>3</xdr:col>
      <xdr:colOff>1314450</xdr:colOff>
      <xdr:row>44</xdr:row>
      <xdr:rowOff>19050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579120</xdr:colOff>
      <xdr:row>2</xdr:row>
      <xdr:rowOff>160020</xdr:rowOff>
    </xdr:from>
    <xdr:to>
      <xdr:col>3</xdr:col>
      <xdr:colOff>1373505</xdr:colOff>
      <xdr:row>5</xdr:row>
      <xdr:rowOff>15875</xdr:rowOff>
    </xdr:to>
    <xdr:pic>
      <xdr:nvPicPr>
        <xdr:cNvPr id="5" name="Picture 4" descr="W:\logos\AESO_Logo\AESO_Horizontal_Logo\AESO_Logo_HiRe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8760" y="388620"/>
          <a:ext cx="1655445" cy="35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0.80398</cdr:x>
      <cdr:y>0.05819</cdr:y>
    </cdr:from>
    <cdr:to>
      <cdr:x>0.97896</cdr:x>
      <cdr:y>0.14667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91150" y="166278"/>
          <a:ext cx="1173364" cy="252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2020 Index</a:t>
          </a:r>
        </a:p>
      </cdr:txBody>
    </cdr:sp>
  </cdr:relSizeAnchor>
  <cdr:relSizeAnchor xmlns:cdr="http://schemas.openxmlformats.org/drawingml/2006/chartDrawing">
    <cdr:from>
      <cdr:x>0.76443</cdr:x>
      <cdr:y>0.29881</cdr:y>
    </cdr:from>
    <cdr:to>
      <cdr:x>0.89377</cdr:x>
      <cdr:y>0.37177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320138" y="836773"/>
          <a:ext cx="900154" cy="204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2018 Index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1167765</xdr:colOff>
      <xdr:row>1</xdr:row>
      <xdr:rowOff>68580</xdr:rowOff>
    </xdr:from>
    <xdr:to>
      <xdr:col>5</xdr:col>
      <xdr:colOff>11430</xdr:colOff>
      <xdr:row>3</xdr:row>
      <xdr:rowOff>92075</xdr:rowOff>
    </xdr:to>
    <xdr:pic>
      <xdr:nvPicPr>
        <xdr:cNvPr id="4" name="Picture 3" descr="W:\logos\AESO_Logo\AESO_Horizontal_Logo\AESO_Logo_Hi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05" y="236220"/>
          <a:ext cx="1655445" cy="35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464820</xdr:colOff>
      <xdr:row>1</xdr:row>
      <xdr:rowOff>129540</xdr:rowOff>
    </xdr:from>
    <xdr:to>
      <xdr:col>5</xdr:col>
      <xdr:colOff>481965</xdr:colOff>
      <xdr:row>3</xdr:row>
      <xdr:rowOff>153035</xdr:rowOff>
    </xdr:to>
    <xdr:pic>
      <xdr:nvPicPr>
        <xdr:cNvPr id="3" name="Picture 2" descr="W:\logos\AESO_Logo\AESO_Horizontal_Logo\AESO_Logo_Hi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5840" y="297180"/>
          <a:ext cx="1655445" cy="35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685800</xdr:colOff>
      <xdr:row>1</xdr:row>
      <xdr:rowOff>121920</xdr:rowOff>
    </xdr:from>
    <xdr:to>
      <xdr:col>5</xdr:col>
      <xdr:colOff>702945</xdr:colOff>
      <xdr:row>3</xdr:row>
      <xdr:rowOff>145415</xdr:rowOff>
    </xdr:to>
    <xdr:pic>
      <xdr:nvPicPr>
        <xdr:cNvPr id="3" name="Picture 2" descr="W:\logos\AESO_Logo\AESO_Horizontal_Logo\AESO_Logo_Hi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6820" y="289560"/>
          <a:ext cx="1655445" cy="35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showGridLines="0" tabSelected="1" workbookViewId="0">
      <selection activeCell="D4" sqref="D4"/>
    </sheetView>
  </sheetViews>
  <sheetFormatPr defaultRowHeight="13.2" x14ac:dyDescent="0.25"/>
  <cols>
    <col min="1" max="1" width="48.5546875" bestFit="1" customWidth="1"/>
    <col min="2" max="2" width="20.5546875" customWidth="1"/>
    <col min="3" max="3" width="12.5546875" customWidth="1"/>
    <col min="4" max="4" width="20.5546875" customWidth="1"/>
  </cols>
  <sheetData>
    <row r="1" spans="1:4" ht="5.0999999999999996" customHeight="1" x14ac:dyDescent="0.25"/>
    <row r="2" spans="1:4" x14ac:dyDescent="0.25">
      <c r="A2" s="6" t="str">
        <f>Applicant</f>
        <v>Alberta Electric System Operator</v>
      </c>
    </row>
    <row r="3" spans="1:4" x14ac:dyDescent="0.25">
      <c r="A3" s="6" t="str">
        <f>Application</f>
        <v>2020 ISO Tariff Update Application</v>
      </c>
    </row>
    <row r="4" spans="1:4" x14ac:dyDescent="0.25">
      <c r="A4" s="7" t="str">
        <f>TableDate</f>
        <v>January 31, 2020</v>
      </c>
    </row>
    <row r="5" spans="1:4" x14ac:dyDescent="0.25">
      <c r="A5" s="6"/>
    </row>
    <row r="6" spans="1:4" x14ac:dyDescent="0.25">
      <c r="A6" s="6" t="str">
        <f>ApplicationSection</f>
        <v>Appendix E — 2020 Escalation Factor and Investment Levels</v>
      </c>
    </row>
    <row r="7" spans="1:4" x14ac:dyDescent="0.25">
      <c r="A7" s="6"/>
    </row>
    <row r="8" spans="1:4" s="2" customFormat="1" x14ac:dyDescent="0.25">
      <c r="A8" s="5" t="s">
        <v>33</v>
      </c>
      <c r="B8" s="5"/>
      <c r="C8" s="5"/>
      <c r="D8" s="5"/>
    </row>
    <row r="9" spans="1:4" s="3" customFormat="1" x14ac:dyDescent="0.25">
      <c r="A9" s="4" t="s">
        <v>1</v>
      </c>
      <c r="B9" s="4" t="s">
        <v>49</v>
      </c>
      <c r="C9" s="4" t="s">
        <v>8</v>
      </c>
      <c r="D9" s="4" t="s">
        <v>9</v>
      </c>
    </row>
    <row r="10" spans="1:4" x14ac:dyDescent="0.25">
      <c r="A10" t="s">
        <v>2</v>
      </c>
      <c r="B10" s="43">
        <v>100400</v>
      </c>
      <c r="C10" s="1">
        <f>1-79%</f>
        <v>0.20999999999999996</v>
      </c>
      <c r="D10" s="43">
        <f>MROUND(B10*C10,10)</f>
        <v>21080</v>
      </c>
    </row>
    <row r="11" spans="1:4" x14ac:dyDescent="0.25">
      <c r="A11" t="s">
        <v>3</v>
      </c>
      <c r="B11" s="44">
        <v>33050</v>
      </c>
      <c r="C11" s="1">
        <f>1-79%</f>
        <v>0.20999999999999996</v>
      </c>
      <c r="D11" s="44">
        <f>MROUND(B11*C11,10)</f>
        <v>6940</v>
      </c>
    </row>
    <row r="12" spans="1:4" x14ac:dyDescent="0.25">
      <c r="A12" t="s">
        <v>4</v>
      </c>
      <c r="B12" s="44">
        <v>19600</v>
      </c>
      <c r="C12" s="1">
        <f>1-79%</f>
        <v>0.20999999999999996</v>
      </c>
      <c r="D12" s="44">
        <f>MROUND(B12*C12,10)</f>
        <v>4120</v>
      </c>
    </row>
    <row r="13" spans="1:4" x14ac:dyDescent="0.25">
      <c r="A13" t="s">
        <v>5</v>
      </c>
      <c r="B13" s="44">
        <v>13150</v>
      </c>
      <c r="C13" s="1">
        <f>1-79%</f>
        <v>0.20999999999999996</v>
      </c>
      <c r="D13" s="44">
        <f>MROUND(B13*C13,10)</f>
        <v>2760</v>
      </c>
    </row>
    <row r="14" spans="1:4" x14ac:dyDescent="0.25">
      <c r="A14" t="s">
        <v>6</v>
      </c>
      <c r="B14" s="44">
        <v>8050</v>
      </c>
      <c r="C14" s="1">
        <v>0</v>
      </c>
      <c r="D14" s="44">
        <f>MROUND(B14*C14,10)</f>
        <v>0</v>
      </c>
    </row>
    <row r="16" spans="1:4" s="2" customFormat="1" x14ac:dyDescent="0.25">
      <c r="A16" s="5" t="s">
        <v>35</v>
      </c>
      <c r="B16" s="5"/>
      <c r="C16" s="5"/>
      <c r="D16" s="5"/>
    </row>
    <row r="17" spans="1:4" x14ac:dyDescent="0.25">
      <c r="A17" s="8" t="s">
        <v>36</v>
      </c>
      <c r="B17" s="28">
        <f>'Escalation Factor'!$E$12</f>
        <v>1.0472999999999999</v>
      </c>
    </row>
    <row r="19" spans="1:4" s="2" customFormat="1" x14ac:dyDescent="0.25">
      <c r="A19" s="5" t="s">
        <v>34</v>
      </c>
      <c r="B19" s="5"/>
      <c r="C19" s="5"/>
      <c r="D19" s="5"/>
    </row>
    <row r="20" spans="1:4" s="3" customFormat="1" x14ac:dyDescent="0.25">
      <c r="A20" s="4" t="s">
        <v>1</v>
      </c>
      <c r="B20" s="4" t="s">
        <v>7</v>
      </c>
      <c r="C20" s="4" t="s">
        <v>8</v>
      </c>
      <c r="D20" s="4" t="s">
        <v>9</v>
      </c>
    </row>
    <row r="21" spans="1:4" x14ac:dyDescent="0.25">
      <c r="A21" t="s">
        <v>2</v>
      </c>
      <c r="B21" s="43">
        <f>MROUND(B10*$B$17,50)</f>
        <v>105150</v>
      </c>
      <c r="C21" s="1">
        <f>1-79%</f>
        <v>0.20999999999999996</v>
      </c>
      <c r="D21" s="43">
        <f>MROUND(B21*C21,10)</f>
        <v>22080</v>
      </c>
    </row>
    <row r="22" spans="1:4" x14ac:dyDescent="0.25">
      <c r="A22" t="s">
        <v>3</v>
      </c>
      <c r="B22" s="44">
        <f>MROUND(B11*$B$17,50)</f>
        <v>34600</v>
      </c>
      <c r="C22" s="1">
        <f>1-79%</f>
        <v>0.20999999999999996</v>
      </c>
      <c r="D22" s="44">
        <f>MROUND(B22*C22,10)</f>
        <v>7270</v>
      </c>
    </row>
    <row r="23" spans="1:4" x14ac:dyDescent="0.25">
      <c r="A23" t="s">
        <v>4</v>
      </c>
      <c r="B23" s="44">
        <f>MROUND(B12*$B$17,50)</f>
        <v>20550</v>
      </c>
      <c r="C23" s="1">
        <f>1-79%</f>
        <v>0.20999999999999996</v>
      </c>
      <c r="D23" s="44">
        <f>MROUND(B23*C23,10)</f>
        <v>4320</v>
      </c>
    </row>
    <row r="24" spans="1:4" x14ac:dyDescent="0.25">
      <c r="A24" t="s">
        <v>5</v>
      </c>
      <c r="B24" s="44">
        <f>MROUND(B13*$B$17,50)</f>
        <v>13750</v>
      </c>
      <c r="C24" s="1">
        <f>1-79%</f>
        <v>0.20999999999999996</v>
      </c>
      <c r="D24" s="44">
        <f>MROUND(B24*C24,10)</f>
        <v>2890</v>
      </c>
    </row>
    <row r="25" spans="1:4" x14ac:dyDescent="0.25">
      <c r="A25" t="s">
        <v>6</v>
      </c>
      <c r="B25" s="44">
        <f>MROUND(B14*$B$17,50)</f>
        <v>8450</v>
      </c>
      <c r="C25" s="1">
        <v>0</v>
      </c>
      <c r="D25" s="44">
        <f>MROUND(B25*C25,10)</f>
        <v>0</v>
      </c>
    </row>
    <row r="46" spans="1:4" ht="33" customHeight="1" x14ac:dyDescent="0.25">
      <c r="A46" s="46" t="s">
        <v>50</v>
      </c>
      <c r="B46" s="46"/>
      <c r="C46" s="46"/>
      <c r="D46" s="46"/>
    </row>
  </sheetData>
  <mergeCells count="1">
    <mergeCell ref="A46:D46"/>
  </mergeCells>
  <phoneticPr fontId="3" type="noConversion"/>
  <printOptions horizontalCentered="1"/>
  <pageMargins left="0.25" right="0.25" top="0.75" bottom="0.75" header="0.3" footer="0.3"/>
  <pageSetup orientation="portrait" r:id="rId1"/>
  <headerFooter alignWithMargins="0">
    <oddFooter>&amp;L&amp;A&amp;CConfidentiality: Public&amp;R&amp;P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workbookViewId="0"/>
  </sheetViews>
  <sheetFormatPr defaultRowHeight="13.2" x14ac:dyDescent="0.25"/>
  <cols>
    <col min="1" max="1" width="21.33203125" customWidth="1"/>
    <col min="2" max="3" width="15" customWidth="1"/>
    <col min="4" max="4" width="20.6640625" customWidth="1"/>
    <col min="5" max="5" width="20.33203125" customWidth="1"/>
    <col min="6" max="6" width="9.5546875" customWidth="1"/>
  </cols>
  <sheetData>
    <row r="1" spans="1:5" s="8" customFormat="1" x14ac:dyDescent="0.25">
      <c r="A1" s="6" t="str">
        <f>Applicant</f>
        <v>Alberta Electric System Operator</v>
      </c>
      <c r="B1" s="19"/>
    </row>
    <row r="2" spans="1:5" s="8" customFormat="1" x14ac:dyDescent="0.25">
      <c r="A2" s="6" t="str">
        <f>Application</f>
        <v>2020 ISO Tariff Update Application</v>
      </c>
      <c r="B2" s="19"/>
    </row>
    <row r="3" spans="1:5" s="8" customFormat="1" x14ac:dyDescent="0.25">
      <c r="A3" s="6" t="str">
        <f>ApplicationSection</f>
        <v>Appendix E — 2020 Escalation Factor and Investment Levels</v>
      </c>
      <c r="B3" s="19"/>
    </row>
    <row r="4" spans="1:5" s="8" customFormat="1" x14ac:dyDescent="0.25">
      <c r="A4" s="7" t="str">
        <f>TableDate</f>
        <v>January 31, 2020</v>
      </c>
      <c r="B4" s="19"/>
    </row>
    <row r="6" spans="1:5" x14ac:dyDescent="0.25">
      <c r="A6" s="23"/>
      <c r="B6" s="23"/>
      <c r="C6" s="23"/>
      <c r="E6" s="23"/>
    </row>
    <row r="7" spans="1:5" x14ac:dyDescent="0.25">
      <c r="A7" s="33"/>
      <c r="B7" s="33" t="s">
        <v>0</v>
      </c>
      <c r="C7" s="33" t="s">
        <v>22</v>
      </c>
      <c r="D7" s="25"/>
      <c r="E7" s="33" t="s">
        <v>28</v>
      </c>
    </row>
    <row r="8" spans="1:5" x14ac:dyDescent="0.25">
      <c r="A8" s="32" t="s">
        <v>38</v>
      </c>
      <c r="B8" s="37">
        <v>2018</v>
      </c>
      <c r="C8" s="13" t="s">
        <v>24</v>
      </c>
      <c r="E8" s="35">
        <f>'2018 Escalator'!$F$25</f>
        <v>1.6169474488034363</v>
      </c>
    </row>
    <row r="9" spans="1:5" x14ac:dyDescent="0.25">
      <c r="A9" s="45">
        <v>2019</v>
      </c>
      <c r="B9" s="41">
        <v>2019</v>
      </c>
      <c r="C9" s="41" t="s">
        <v>24</v>
      </c>
      <c r="D9" s="40"/>
      <c r="E9" s="42">
        <f>'2020 Escalator'!$F$26</f>
        <v>1.652145577895898</v>
      </c>
    </row>
    <row r="10" spans="1:5" x14ac:dyDescent="0.25">
      <c r="A10" s="39" t="s">
        <v>39</v>
      </c>
      <c r="B10" s="26">
        <v>2020</v>
      </c>
      <c r="C10" s="26" t="s">
        <v>24</v>
      </c>
      <c r="D10" s="23"/>
      <c r="E10" s="34">
        <f>'2020 Escalator'!$F$27</f>
        <v>1.6934880523627811</v>
      </c>
    </row>
    <row r="11" spans="1:5" x14ac:dyDescent="0.25">
      <c r="A11" s="23"/>
      <c r="B11" s="26"/>
      <c r="C11" s="26"/>
      <c r="E11" s="30"/>
    </row>
    <row r="12" spans="1:5" x14ac:dyDescent="0.25">
      <c r="A12" s="24" t="s">
        <v>37</v>
      </c>
      <c r="B12" s="25"/>
      <c r="C12" s="31"/>
      <c r="D12" s="25"/>
      <c r="E12" s="36">
        <f>ROUND($E$10/E$8,4)</f>
        <v>1.0472999999999999</v>
      </c>
    </row>
    <row r="14" spans="1:5" x14ac:dyDescent="0.25">
      <c r="A14" s="9"/>
    </row>
    <row r="15" spans="1:5" x14ac:dyDescent="0.25">
      <c r="A15" s="9"/>
    </row>
    <row r="16" spans="1:5" x14ac:dyDescent="0.25">
      <c r="A16" s="9"/>
      <c r="E16" s="8"/>
    </row>
    <row r="17" spans="1:5" x14ac:dyDescent="0.25">
      <c r="A17" s="9"/>
      <c r="E17" s="8"/>
    </row>
    <row r="18" spans="1:5" x14ac:dyDescent="0.25">
      <c r="A18" s="9"/>
      <c r="E18" s="8"/>
    </row>
    <row r="20" spans="1:5" x14ac:dyDescent="0.25">
      <c r="A20" s="9"/>
    </row>
  </sheetData>
  <pageMargins left="0.25" right="0.25" top="0.75" bottom="0.75" header="0.3" footer="0.3"/>
  <pageSetup orientation="landscape" r:id="rId1"/>
  <headerFooter>
    <oddFooter>&amp;L&amp;A&amp;CConfidentiality: Public&amp;R&amp;P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/>
  </sheetViews>
  <sheetFormatPr defaultColWidth="17.5546875" defaultRowHeight="13.2" x14ac:dyDescent="0.25"/>
  <cols>
    <col min="1" max="1" width="8.109375" style="9" customWidth="1"/>
    <col min="2" max="2" width="8.6640625" style="19" customWidth="1"/>
    <col min="3" max="3" width="23.109375" style="9" customWidth="1"/>
    <col min="4" max="4" width="23.5546875" style="9" customWidth="1"/>
    <col min="5" max="5" width="23.88671875" style="9" customWidth="1"/>
    <col min="6" max="6" width="11" style="9" customWidth="1"/>
    <col min="7" max="7" width="12.5546875" style="9" customWidth="1"/>
    <col min="8" max="8" width="13.33203125" style="9" customWidth="1"/>
    <col min="9" max="9" width="9.44140625" style="9" customWidth="1"/>
    <col min="10" max="10" width="6.88671875" style="9" customWidth="1"/>
    <col min="11" max="11" width="8.5546875" style="9" customWidth="1"/>
    <col min="12" max="12" width="7.88671875" style="9" customWidth="1"/>
    <col min="13" max="13" width="4.44140625" style="9" bestFit="1" customWidth="1"/>
    <col min="14" max="14" width="6.109375" style="9" bestFit="1" customWidth="1"/>
    <col min="15" max="15" width="8.44140625" style="9" bestFit="1" customWidth="1"/>
    <col min="16" max="16" width="3.5546875" style="9" bestFit="1" customWidth="1"/>
    <col min="17" max="17" width="6.109375" style="9" bestFit="1" customWidth="1"/>
    <col min="18" max="18" width="8.44140625" style="9" bestFit="1" customWidth="1"/>
    <col min="19" max="19" width="3.5546875" style="9" bestFit="1" customWidth="1"/>
    <col min="20" max="20" width="6.44140625" style="9" bestFit="1" customWidth="1"/>
    <col min="21" max="21" width="8.44140625" style="9" bestFit="1" customWidth="1"/>
    <col min="22" max="22" width="4.44140625" style="9" bestFit="1" customWidth="1"/>
    <col min="23" max="23" width="6.109375" style="9" bestFit="1" customWidth="1"/>
    <col min="24" max="24" width="8.44140625" style="9" bestFit="1" customWidth="1"/>
    <col min="25" max="25" width="3.5546875" style="9" bestFit="1" customWidth="1"/>
    <col min="26" max="26" width="6.109375" style="9" bestFit="1" customWidth="1"/>
    <col min="27" max="27" width="8.44140625" style="9" bestFit="1" customWidth="1"/>
    <col min="28" max="28" width="3.5546875" style="9" bestFit="1" customWidth="1"/>
    <col min="29" max="29" width="6.44140625" style="9" bestFit="1" customWidth="1"/>
    <col min="30" max="30" width="8.44140625" style="9" bestFit="1" customWidth="1"/>
    <col min="31" max="31" width="4.44140625" style="9" bestFit="1" customWidth="1"/>
    <col min="32" max="32" width="6.44140625" style="9" bestFit="1" customWidth="1"/>
    <col min="33" max="33" width="8.44140625" style="9" bestFit="1" customWidth="1"/>
    <col min="34" max="34" width="4.44140625" style="9" bestFit="1" customWidth="1"/>
    <col min="35" max="35" width="6.109375" style="9" bestFit="1" customWidth="1"/>
    <col min="36" max="36" width="8.44140625" style="9" bestFit="1" customWidth="1"/>
    <col min="37" max="37" width="3.5546875" style="9" bestFit="1" customWidth="1"/>
    <col min="38" max="38" width="6.109375" style="9" bestFit="1" customWidth="1"/>
    <col min="39" max="39" width="8.44140625" style="9" bestFit="1" customWidth="1"/>
    <col min="40" max="40" width="4.44140625" style="9" bestFit="1" customWidth="1"/>
    <col min="41" max="41" width="6.109375" style="9" bestFit="1" customWidth="1"/>
    <col min="42" max="42" width="8.44140625" style="9" bestFit="1" customWidth="1"/>
    <col min="43" max="43" width="3.5546875" style="9" bestFit="1" customWidth="1"/>
    <col min="44" max="44" width="6.109375" style="9" bestFit="1" customWidth="1"/>
    <col min="45" max="45" width="8.44140625" style="9" bestFit="1" customWidth="1"/>
    <col min="46" max="46" width="3.5546875" style="9" bestFit="1" customWidth="1"/>
    <col min="47" max="47" width="6.109375" style="9" bestFit="1" customWidth="1"/>
    <col min="48" max="48" width="8.44140625" style="9" bestFit="1" customWidth="1"/>
    <col min="49" max="49" width="4.44140625" style="9" bestFit="1" customWidth="1"/>
    <col min="50" max="50" width="6.109375" style="9" bestFit="1" customWidth="1"/>
    <col min="51" max="51" width="8.44140625" style="9" bestFit="1" customWidth="1"/>
    <col min="52" max="52" width="3.5546875" style="9" bestFit="1" customWidth="1"/>
    <col min="53" max="53" width="6.109375" style="9" bestFit="1" customWidth="1"/>
    <col min="54" max="54" width="8.44140625" style="9" bestFit="1" customWidth="1"/>
    <col min="55" max="55" width="3.5546875" style="9" bestFit="1" customWidth="1"/>
    <col min="56" max="56" width="6.109375" style="9" bestFit="1" customWidth="1"/>
    <col min="57" max="57" width="8.44140625" style="9" bestFit="1" customWidth="1"/>
    <col min="58" max="58" width="4.44140625" style="9" bestFit="1" customWidth="1"/>
    <col min="59" max="59" width="6.109375" style="9" bestFit="1" customWidth="1"/>
    <col min="60" max="60" width="8.44140625" style="9" bestFit="1" customWidth="1"/>
    <col min="61" max="61" width="3.5546875" style="9" bestFit="1" customWidth="1"/>
    <col min="62" max="62" width="6.109375" style="9" bestFit="1" customWidth="1"/>
    <col min="63" max="63" width="8.44140625" style="9" bestFit="1" customWidth="1"/>
    <col min="64" max="64" width="3.5546875" style="9" bestFit="1" customWidth="1"/>
    <col min="65" max="65" width="6.109375" style="9" bestFit="1" customWidth="1"/>
    <col min="66" max="66" width="8.44140625" style="9" bestFit="1" customWidth="1"/>
    <col min="67" max="16384" width="17.5546875" style="9"/>
  </cols>
  <sheetData>
    <row r="1" spans="1:10" s="8" customFormat="1" x14ac:dyDescent="0.25">
      <c r="A1" s="6" t="str">
        <f>Applicant</f>
        <v>Alberta Electric System Operator</v>
      </c>
      <c r="B1" s="19"/>
    </row>
    <row r="2" spans="1:10" s="8" customFormat="1" x14ac:dyDescent="0.25">
      <c r="A2" s="6" t="str">
        <f>Application</f>
        <v>2020 ISO Tariff Update Application</v>
      </c>
      <c r="B2" s="19"/>
    </row>
    <row r="3" spans="1:10" s="8" customFormat="1" x14ac:dyDescent="0.25">
      <c r="A3" s="6" t="str">
        <f>ApplicationSection</f>
        <v>Appendix E — 2020 Escalation Factor and Investment Levels</v>
      </c>
      <c r="B3" s="19"/>
    </row>
    <row r="4" spans="1:10" s="8" customFormat="1" x14ac:dyDescent="0.25">
      <c r="A4" s="7" t="str">
        <f>TableDate</f>
        <v>January 31, 2020</v>
      </c>
      <c r="B4" s="19"/>
    </row>
    <row r="5" spans="1:10" s="8" customFormat="1" x14ac:dyDescent="0.25">
      <c r="A5" s="6"/>
      <c r="B5" s="19"/>
    </row>
    <row r="6" spans="1:10" x14ac:dyDescent="0.25">
      <c r="E6" s="10"/>
      <c r="F6" s="10"/>
      <c r="G6" s="10"/>
      <c r="H6" s="10"/>
      <c r="I6" s="3"/>
      <c r="J6" s="3"/>
    </row>
    <row r="7" spans="1:10" s="12" customFormat="1" ht="39.6" x14ac:dyDescent="0.25">
      <c r="A7" s="11" t="s">
        <v>0</v>
      </c>
      <c r="B7" s="20" t="s">
        <v>22</v>
      </c>
      <c r="C7" s="11" t="s">
        <v>11</v>
      </c>
      <c r="D7" s="11" t="s">
        <v>10</v>
      </c>
      <c r="E7" s="11" t="s">
        <v>25</v>
      </c>
      <c r="F7" s="12" t="s">
        <v>40</v>
      </c>
    </row>
    <row r="8" spans="1:10" x14ac:dyDescent="0.25">
      <c r="A8" s="15">
        <v>2001</v>
      </c>
      <c r="B8" s="21" t="s">
        <v>23</v>
      </c>
      <c r="C8" s="13">
        <v>1.8534462712999841E-2</v>
      </c>
      <c r="D8" s="13">
        <v>2.2565006610841848E-2</v>
      </c>
      <c r="E8" s="14">
        <f t="shared" ref="E8:E27" si="0">(65%*C8+35%*D8)</f>
        <v>1.9945153077244544E-2</v>
      </c>
      <c r="F8" s="38">
        <v>1</v>
      </c>
    </row>
    <row r="9" spans="1:10" x14ac:dyDescent="0.25">
      <c r="A9" s="15">
        <v>2002</v>
      </c>
      <c r="B9" s="21" t="s">
        <v>23</v>
      </c>
      <c r="C9" s="13">
        <v>2.5779143451246201E-2</v>
      </c>
      <c r="D9" s="13">
        <v>3.4307387294198584E-2</v>
      </c>
      <c r="E9" s="14">
        <f t="shared" si="0"/>
        <v>2.8764028796279532E-2</v>
      </c>
      <c r="F9" s="38">
        <f t="shared" ref="F9:F27" si="1">F8*(1+E9)</f>
        <v>1.0287640287962796</v>
      </c>
    </row>
    <row r="10" spans="1:10" x14ac:dyDescent="0.25">
      <c r="A10" s="15">
        <v>2003</v>
      </c>
      <c r="B10" s="21" t="s">
        <v>23</v>
      </c>
      <c r="C10" s="13">
        <v>3.4879426395664152E-2</v>
      </c>
      <c r="D10" s="13">
        <v>4.4170347528960936E-2</v>
      </c>
      <c r="E10" s="14">
        <f t="shared" si="0"/>
        <v>3.813124879231803E-2</v>
      </c>
      <c r="F10" s="38">
        <f t="shared" si="1"/>
        <v>1.0679920859268979</v>
      </c>
    </row>
    <row r="11" spans="1:10" x14ac:dyDescent="0.25">
      <c r="A11" s="15">
        <v>2004</v>
      </c>
      <c r="B11" s="21" t="s">
        <v>23</v>
      </c>
      <c r="C11" s="13">
        <v>3.3410909665809674E-2</v>
      </c>
      <c r="D11" s="13">
        <v>1.4047410008779647E-2</v>
      </c>
      <c r="E11" s="14">
        <f t="shared" si="0"/>
        <v>2.6633684785849165E-2</v>
      </c>
      <c r="F11" s="38">
        <f t="shared" si="1"/>
        <v>1.0964366504972565</v>
      </c>
    </row>
    <row r="12" spans="1:10" x14ac:dyDescent="0.25">
      <c r="A12" s="15">
        <v>2005</v>
      </c>
      <c r="B12" s="21" t="s">
        <v>23</v>
      </c>
      <c r="C12" s="13">
        <v>5.6783757363867579E-2</v>
      </c>
      <c r="D12" s="13">
        <v>2.1408894136166718E-2</v>
      </c>
      <c r="E12" s="14">
        <f t="shared" si="0"/>
        <v>4.4402555234172275E-2</v>
      </c>
      <c r="F12" s="38">
        <f t="shared" si="1"/>
        <v>1.1451212394317316</v>
      </c>
    </row>
    <row r="13" spans="1:10" x14ac:dyDescent="0.25">
      <c r="A13" s="15">
        <v>2006</v>
      </c>
      <c r="B13" s="21" t="s">
        <v>23</v>
      </c>
      <c r="C13" s="13">
        <v>4.9882484182200697E-2</v>
      </c>
      <c r="D13" s="13">
        <v>3.8837944054866458E-2</v>
      </c>
      <c r="E13" s="14">
        <f t="shared" si="0"/>
        <v>4.6016895137633719E-2</v>
      </c>
      <c r="F13" s="38">
        <f t="shared" si="1"/>
        <v>1.1978161634265387</v>
      </c>
    </row>
    <row r="14" spans="1:10" x14ac:dyDescent="0.25">
      <c r="A14" s="15">
        <v>2007</v>
      </c>
      <c r="B14" s="21" t="s">
        <v>23</v>
      </c>
      <c r="C14" s="13">
        <v>5.9059524895823987E-2</v>
      </c>
      <c r="D14" s="13">
        <v>4.9328684815666275E-2</v>
      </c>
      <c r="E14" s="14">
        <f t="shared" si="0"/>
        <v>5.5653730867768786E-2</v>
      </c>
      <c r="F14" s="38">
        <f t="shared" si="1"/>
        <v>1.2644791018149426</v>
      </c>
    </row>
    <row r="15" spans="1:10" x14ac:dyDescent="0.25">
      <c r="A15" s="15">
        <v>2008</v>
      </c>
      <c r="B15" s="21" t="s">
        <v>23</v>
      </c>
      <c r="C15" s="13">
        <v>5.9204775977659135E-2</v>
      </c>
      <c r="D15" s="13">
        <v>3.1811112682030261E-2</v>
      </c>
      <c r="E15" s="14">
        <f t="shared" si="0"/>
        <v>4.9616993824189028E-2</v>
      </c>
      <c r="F15" s="38">
        <f t="shared" si="1"/>
        <v>1.3272187536005107</v>
      </c>
    </row>
    <row r="16" spans="1:10" x14ac:dyDescent="0.25">
      <c r="A16" s="15">
        <v>2009</v>
      </c>
      <c r="B16" s="21" t="s">
        <v>23</v>
      </c>
      <c r="C16" s="13">
        <v>2.8452536324886892E-2</v>
      </c>
      <c r="D16" s="13">
        <v>-1.4387503425595822E-3</v>
      </c>
      <c r="E16" s="14">
        <f t="shared" si="0"/>
        <v>1.7990585991280627E-2</v>
      </c>
      <c r="F16" s="38">
        <f t="shared" si="1"/>
        <v>1.3510961967164008</v>
      </c>
    </row>
    <row r="17" spans="1:8" x14ac:dyDescent="0.25">
      <c r="A17" s="15">
        <v>2010</v>
      </c>
      <c r="B17" s="21" t="s">
        <v>23</v>
      </c>
      <c r="C17" s="13">
        <v>4.4827064973231009E-2</v>
      </c>
      <c r="D17" s="13">
        <v>9.948542024013917E-3</v>
      </c>
      <c r="E17" s="14">
        <f t="shared" si="0"/>
        <v>3.2619581941005032E-2</v>
      </c>
      <c r="F17" s="38">
        <f t="shared" si="1"/>
        <v>1.3951683898153717</v>
      </c>
    </row>
    <row r="18" spans="1:8" x14ac:dyDescent="0.25">
      <c r="A18" s="16">
        <v>2011</v>
      </c>
      <c r="B18" s="21" t="s">
        <v>23</v>
      </c>
      <c r="C18" s="13">
        <v>4.3836614259327181E-2</v>
      </c>
      <c r="D18" s="13">
        <v>2.4388586956521449E-2</v>
      </c>
      <c r="E18" s="14">
        <f t="shared" si="0"/>
        <v>3.7029804703345173E-2</v>
      </c>
      <c r="F18" s="38">
        <f t="shared" si="1"/>
        <v>1.4468312028185155</v>
      </c>
    </row>
    <row r="19" spans="1:8" x14ac:dyDescent="0.25">
      <c r="A19" s="16">
        <v>2012</v>
      </c>
      <c r="B19" s="21" t="s">
        <v>23</v>
      </c>
      <c r="C19" s="13">
        <v>3.4522714984339231E-2</v>
      </c>
      <c r="D19" s="13">
        <v>1.1207639763910173E-2</v>
      </c>
      <c r="E19" s="14">
        <f t="shared" si="0"/>
        <v>2.6362438657189062E-2</v>
      </c>
      <c r="F19" s="38">
        <f t="shared" si="1"/>
        <v>1.4849732016501256</v>
      </c>
    </row>
    <row r="20" spans="1:8" x14ac:dyDescent="0.25">
      <c r="A20" s="16">
        <v>2013</v>
      </c>
      <c r="B20" s="21" t="s">
        <v>23</v>
      </c>
      <c r="C20" s="13">
        <v>3.5243158868779365E-2</v>
      </c>
      <c r="D20" s="13">
        <v>1.4362539349422786E-2</v>
      </c>
      <c r="E20" s="14">
        <f t="shared" si="0"/>
        <v>2.7934942037004563E-2</v>
      </c>
      <c r="F20" s="38">
        <f t="shared" si="1"/>
        <v>1.5264558419647269</v>
      </c>
    </row>
    <row r="21" spans="1:8" x14ac:dyDescent="0.25">
      <c r="A21" s="16">
        <v>2014</v>
      </c>
      <c r="B21" s="21" t="s">
        <v>23</v>
      </c>
      <c r="C21" s="13">
        <v>3.7628498704761711E-2</v>
      </c>
      <c r="D21" s="13">
        <v>2.5667550268313216E-2</v>
      </c>
      <c r="E21" s="14">
        <f t="shared" si="0"/>
        <v>3.3442166752004739E-2</v>
      </c>
      <c r="F21" s="38">
        <f t="shared" si="1"/>
        <v>1.5775038327712834</v>
      </c>
    </row>
    <row r="22" spans="1:8" x14ac:dyDescent="0.25">
      <c r="A22" s="16">
        <v>2015</v>
      </c>
      <c r="B22" s="21" t="s">
        <v>23</v>
      </c>
      <c r="C22" s="13">
        <v>-3.0106351120397969E-3</v>
      </c>
      <c r="D22" s="13">
        <v>1.1535552193646034E-2</v>
      </c>
      <c r="E22" s="14">
        <f t="shared" si="0"/>
        <v>2.0805304449502439E-3</v>
      </c>
      <c r="F22" s="38">
        <f t="shared" si="1"/>
        <v>1.5807858775223897</v>
      </c>
    </row>
    <row r="23" spans="1:8" x14ac:dyDescent="0.25">
      <c r="A23" s="27">
        <v>2016</v>
      </c>
      <c r="B23" s="21" t="s">
        <v>23</v>
      </c>
      <c r="C23" s="13">
        <v>-2.3784709216783773E-2</v>
      </c>
      <c r="D23" s="13">
        <v>1.0780831308032627E-2</v>
      </c>
      <c r="E23" s="14">
        <f t="shared" si="0"/>
        <v>-1.1686770033098034E-2</v>
      </c>
      <c r="F23" s="38">
        <f t="shared" si="1"/>
        <v>1.5623115965002166</v>
      </c>
    </row>
    <row r="24" spans="1:8" x14ac:dyDescent="0.25">
      <c r="A24" s="27">
        <v>2017</v>
      </c>
      <c r="B24" s="19" t="s">
        <v>23</v>
      </c>
      <c r="C24" s="13">
        <v>1.0172426124375879E-2</v>
      </c>
      <c r="D24" s="13">
        <v>1.5413070283600354E-2</v>
      </c>
      <c r="E24" s="14">
        <f t="shared" si="0"/>
        <v>1.2006651580104446E-2</v>
      </c>
      <c r="F24" s="38">
        <f t="shared" si="1"/>
        <v>1.5810697274989514</v>
      </c>
    </row>
    <row r="25" spans="1:8" x14ac:dyDescent="0.25">
      <c r="A25" s="27">
        <v>2018</v>
      </c>
      <c r="B25" s="19" t="s">
        <v>23</v>
      </c>
      <c r="C25" s="13">
        <v>2.4708222430200162E-2</v>
      </c>
      <c r="D25" s="13">
        <v>1.879136449564911E-2</v>
      </c>
      <c r="E25" s="14">
        <f t="shared" si="0"/>
        <v>2.2637322153107292E-2</v>
      </c>
      <c r="F25" s="38">
        <f>F24*(1+E25)</f>
        <v>1.6168609122668707</v>
      </c>
    </row>
    <row r="26" spans="1:8" x14ac:dyDescent="0.25">
      <c r="A26" s="27">
        <v>2019</v>
      </c>
      <c r="B26" s="19" t="s">
        <v>24</v>
      </c>
      <c r="C26" s="13">
        <v>2.1853510743224818E-2</v>
      </c>
      <c r="D26" s="13">
        <v>2.1766178047908487E-2</v>
      </c>
      <c r="E26" s="14">
        <f t="shared" ref="E26" si="2">(65%*C26+35%*D26)</f>
        <v>2.1822944299864103E-2</v>
      </c>
      <c r="F26" s="38">
        <f t="shared" si="1"/>
        <v>1.652145577895898</v>
      </c>
    </row>
    <row r="27" spans="1:8" x14ac:dyDescent="0.25">
      <c r="A27" s="27">
        <v>2020</v>
      </c>
      <c r="B27" s="19" t="s">
        <v>24</v>
      </c>
      <c r="C27" s="13">
        <v>2.7626275304294009E-2</v>
      </c>
      <c r="D27" s="13">
        <v>2.0189791033913124E-2</v>
      </c>
      <c r="E27" s="14">
        <f t="shared" si="0"/>
        <v>2.5023505809660701E-2</v>
      </c>
      <c r="F27" s="38">
        <f t="shared" si="1"/>
        <v>1.6934880523627811</v>
      </c>
    </row>
    <row r="28" spans="1:8" x14ac:dyDescent="0.25">
      <c r="A28" s="9" t="s">
        <v>19</v>
      </c>
    </row>
    <row r="29" spans="1:8" x14ac:dyDescent="0.25">
      <c r="A29" s="17" t="s">
        <v>12</v>
      </c>
      <c r="B29" s="22" t="s">
        <v>41</v>
      </c>
      <c r="F29" s="11"/>
      <c r="G29" s="11"/>
      <c r="H29" s="18"/>
    </row>
    <row r="30" spans="1:8" x14ac:dyDescent="0.25">
      <c r="A30" s="17" t="s">
        <v>13</v>
      </c>
      <c r="B30" s="22" t="s">
        <v>42</v>
      </c>
      <c r="F30" s="18"/>
      <c r="G30" s="18"/>
      <c r="H30" s="18"/>
    </row>
    <row r="31" spans="1:8" ht="12.6" customHeight="1" x14ac:dyDescent="0.25">
      <c r="A31" s="17" t="s">
        <v>14</v>
      </c>
      <c r="B31" s="47" t="s">
        <v>43</v>
      </c>
      <c r="C31" s="47"/>
      <c r="D31" s="47"/>
      <c r="E31" s="47"/>
      <c r="F31" s="47"/>
    </row>
    <row r="32" spans="1:8" x14ac:dyDescent="0.25">
      <c r="A32" s="17"/>
      <c r="B32" s="47"/>
      <c r="C32" s="47"/>
      <c r="D32" s="47"/>
      <c r="E32" s="47"/>
      <c r="F32" s="47"/>
    </row>
    <row r="33" spans="1:6" ht="12.75" customHeight="1" x14ac:dyDescent="0.25">
      <c r="A33" s="17" t="s">
        <v>15</v>
      </c>
      <c r="B33" s="47" t="s">
        <v>44</v>
      </c>
      <c r="C33" s="47"/>
      <c r="D33" s="47"/>
      <c r="E33" s="47"/>
      <c r="F33" s="47"/>
    </row>
    <row r="34" spans="1:6" x14ac:dyDescent="0.25">
      <c r="A34" s="17"/>
      <c r="B34" s="47"/>
      <c r="C34" s="47"/>
      <c r="D34" s="47"/>
      <c r="E34" s="47"/>
      <c r="F34" s="47"/>
    </row>
    <row r="35" spans="1:6" x14ac:dyDescent="0.25">
      <c r="A35" s="17" t="s">
        <v>16</v>
      </c>
      <c r="B35" s="22" t="s">
        <v>45</v>
      </c>
    </row>
    <row r="36" spans="1:6" x14ac:dyDescent="0.25">
      <c r="A36" s="17" t="s">
        <v>17</v>
      </c>
      <c r="B36" s="22" t="s">
        <v>46</v>
      </c>
    </row>
    <row r="37" spans="1:6" ht="12.75" customHeight="1" x14ac:dyDescent="0.25">
      <c r="A37" s="17" t="s">
        <v>18</v>
      </c>
      <c r="B37" s="47" t="s">
        <v>21</v>
      </c>
      <c r="C37" s="47"/>
      <c r="D37" s="47"/>
      <c r="E37" s="47"/>
      <c r="F37" s="47"/>
    </row>
    <row r="38" spans="1:6" x14ac:dyDescent="0.25">
      <c r="A38" s="17"/>
      <c r="B38" s="47"/>
      <c r="C38" s="47"/>
      <c r="D38" s="47"/>
      <c r="E38" s="47"/>
      <c r="F38" s="47"/>
    </row>
  </sheetData>
  <mergeCells count="3">
    <mergeCell ref="B31:F32"/>
    <mergeCell ref="B33:F34"/>
    <mergeCell ref="B37:F38"/>
  </mergeCells>
  <pageMargins left="0.25" right="0.25" top="0.75" bottom="0.75" header="0.3" footer="0.3"/>
  <pageSetup orientation="portrait" r:id="rId1"/>
  <headerFooter alignWithMargins="0">
    <oddFooter>&amp;L&amp;A&amp;CConfidentiality: Public&amp;R&amp;P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/>
  </sheetViews>
  <sheetFormatPr defaultColWidth="17.5546875" defaultRowHeight="13.2" x14ac:dyDescent="0.25"/>
  <cols>
    <col min="1" max="1" width="8.109375" style="9" customWidth="1"/>
    <col min="2" max="2" width="8.6640625" style="19" customWidth="1"/>
    <col min="3" max="3" width="23.109375" style="9" customWidth="1"/>
    <col min="4" max="4" width="23.5546875" style="9" customWidth="1"/>
    <col min="5" max="5" width="23.88671875" style="9" customWidth="1"/>
    <col min="6" max="6" width="11.6640625" style="9" customWidth="1"/>
    <col min="7" max="7" width="12.5546875" style="9" customWidth="1"/>
    <col min="8" max="8" width="13.33203125" style="9" customWidth="1"/>
    <col min="9" max="9" width="9.44140625" style="9" customWidth="1"/>
    <col min="10" max="10" width="6.88671875" style="9" customWidth="1"/>
    <col min="11" max="11" width="8.5546875" style="9" customWidth="1"/>
    <col min="12" max="12" width="7.88671875" style="9" customWidth="1"/>
    <col min="13" max="13" width="4.44140625" style="9" bestFit="1" customWidth="1"/>
    <col min="14" max="14" width="6.109375" style="9" bestFit="1" customWidth="1"/>
    <col min="15" max="15" width="8.44140625" style="9" bestFit="1" customWidth="1"/>
    <col min="16" max="16" width="3.5546875" style="9" bestFit="1" customWidth="1"/>
    <col min="17" max="17" width="6.109375" style="9" bestFit="1" customWidth="1"/>
    <col min="18" max="18" width="8.44140625" style="9" bestFit="1" customWidth="1"/>
    <col min="19" max="19" width="3.5546875" style="9" bestFit="1" customWidth="1"/>
    <col min="20" max="20" width="6.44140625" style="9" bestFit="1" customWidth="1"/>
    <col min="21" max="21" width="8.44140625" style="9" bestFit="1" customWidth="1"/>
    <col min="22" max="22" width="4.44140625" style="9" bestFit="1" customWidth="1"/>
    <col min="23" max="23" width="6.109375" style="9" bestFit="1" customWidth="1"/>
    <col min="24" max="24" width="8.44140625" style="9" bestFit="1" customWidth="1"/>
    <col min="25" max="25" width="3.5546875" style="9" bestFit="1" customWidth="1"/>
    <col min="26" max="26" width="6.109375" style="9" bestFit="1" customWidth="1"/>
    <col min="27" max="27" width="8.44140625" style="9" bestFit="1" customWidth="1"/>
    <col min="28" max="28" width="3.5546875" style="9" bestFit="1" customWidth="1"/>
    <col min="29" max="29" width="6.44140625" style="9" bestFit="1" customWidth="1"/>
    <col min="30" max="30" width="8.44140625" style="9" bestFit="1" customWidth="1"/>
    <col min="31" max="31" width="4.44140625" style="9" bestFit="1" customWidth="1"/>
    <col min="32" max="32" width="6.44140625" style="9" bestFit="1" customWidth="1"/>
    <col min="33" max="33" width="8.44140625" style="9" bestFit="1" customWidth="1"/>
    <col min="34" max="34" width="4.44140625" style="9" bestFit="1" customWidth="1"/>
    <col min="35" max="35" width="6.109375" style="9" bestFit="1" customWidth="1"/>
    <col min="36" max="36" width="8.44140625" style="9" bestFit="1" customWidth="1"/>
    <col min="37" max="37" width="3.5546875" style="9" bestFit="1" customWidth="1"/>
    <col min="38" max="38" width="6.109375" style="9" bestFit="1" customWidth="1"/>
    <col min="39" max="39" width="8.44140625" style="9" bestFit="1" customWidth="1"/>
    <col min="40" max="40" width="4.44140625" style="9" bestFit="1" customWidth="1"/>
    <col min="41" max="41" width="6.109375" style="9" bestFit="1" customWidth="1"/>
    <col min="42" max="42" width="8.44140625" style="9" bestFit="1" customWidth="1"/>
    <col min="43" max="43" width="3.5546875" style="9" bestFit="1" customWidth="1"/>
    <col min="44" max="44" width="6.109375" style="9" bestFit="1" customWidth="1"/>
    <col min="45" max="45" width="8.44140625" style="9" bestFit="1" customWidth="1"/>
    <col min="46" max="46" width="3.5546875" style="9" bestFit="1" customWidth="1"/>
    <col min="47" max="47" width="6.109375" style="9" bestFit="1" customWidth="1"/>
    <col min="48" max="48" width="8.44140625" style="9" bestFit="1" customWidth="1"/>
    <col min="49" max="49" width="4.44140625" style="9" bestFit="1" customWidth="1"/>
    <col min="50" max="50" width="6.109375" style="9" bestFit="1" customWidth="1"/>
    <col min="51" max="51" width="8.44140625" style="9" bestFit="1" customWidth="1"/>
    <col min="52" max="52" width="3.5546875" style="9" bestFit="1" customWidth="1"/>
    <col min="53" max="53" width="6.109375" style="9" bestFit="1" customWidth="1"/>
    <col min="54" max="54" width="8.44140625" style="9" bestFit="1" customWidth="1"/>
    <col min="55" max="55" width="3.5546875" style="9" bestFit="1" customWidth="1"/>
    <col min="56" max="56" width="6.109375" style="9" bestFit="1" customWidth="1"/>
    <col min="57" max="57" width="8.44140625" style="9" bestFit="1" customWidth="1"/>
    <col min="58" max="58" width="4.44140625" style="9" bestFit="1" customWidth="1"/>
    <col min="59" max="59" width="6.109375" style="9" bestFit="1" customWidth="1"/>
    <col min="60" max="60" width="8.44140625" style="9" bestFit="1" customWidth="1"/>
    <col min="61" max="61" width="3.5546875" style="9" bestFit="1" customWidth="1"/>
    <col min="62" max="62" width="6.109375" style="9" bestFit="1" customWidth="1"/>
    <col min="63" max="63" width="8.44140625" style="9" bestFit="1" customWidth="1"/>
    <col min="64" max="64" width="3.5546875" style="9" bestFit="1" customWidth="1"/>
    <col min="65" max="65" width="6.109375" style="9" bestFit="1" customWidth="1"/>
    <col min="66" max="66" width="8.44140625" style="9" bestFit="1" customWidth="1"/>
    <col min="67" max="16384" width="17.5546875" style="9"/>
  </cols>
  <sheetData>
    <row r="1" spans="1:10" s="8" customFormat="1" x14ac:dyDescent="0.25">
      <c r="A1" s="6" t="str">
        <f>Applicant</f>
        <v>Alberta Electric System Operator</v>
      </c>
      <c r="B1" s="19"/>
    </row>
    <row r="2" spans="1:10" s="8" customFormat="1" x14ac:dyDescent="0.25">
      <c r="A2" s="6" t="str">
        <f>Application</f>
        <v>2020 ISO Tariff Update Application</v>
      </c>
      <c r="B2" s="19"/>
    </row>
    <row r="3" spans="1:10" s="8" customFormat="1" x14ac:dyDescent="0.25">
      <c r="A3" s="6" t="str">
        <f>ApplicationSection</f>
        <v>Appendix E — 2020 Escalation Factor and Investment Levels</v>
      </c>
      <c r="B3" s="19"/>
    </row>
    <row r="4" spans="1:10" s="8" customFormat="1" x14ac:dyDescent="0.25">
      <c r="A4" s="7" t="str">
        <f>TableDate</f>
        <v>January 31, 2020</v>
      </c>
      <c r="B4" s="19"/>
    </row>
    <row r="5" spans="1:10" s="8" customFormat="1" x14ac:dyDescent="0.25">
      <c r="A5" s="6"/>
      <c r="B5" s="19"/>
    </row>
    <row r="6" spans="1:10" x14ac:dyDescent="0.25">
      <c r="E6" s="10"/>
      <c r="F6" s="10"/>
      <c r="G6" s="10"/>
      <c r="H6" s="10"/>
      <c r="I6" s="3"/>
      <c r="J6" s="3"/>
    </row>
    <row r="7" spans="1:10" s="12" customFormat="1" ht="39.6" x14ac:dyDescent="0.25">
      <c r="A7" s="11" t="s">
        <v>0</v>
      </c>
      <c r="B7" s="20" t="s">
        <v>22</v>
      </c>
      <c r="C7" s="11" t="s">
        <v>11</v>
      </c>
      <c r="D7" s="11" t="s">
        <v>10</v>
      </c>
      <c r="E7" s="11" t="s">
        <v>25</v>
      </c>
      <c r="F7" s="12" t="s">
        <v>40</v>
      </c>
    </row>
    <row r="8" spans="1:10" x14ac:dyDescent="0.25">
      <c r="A8" s="15">
        <v>2001</v>
      </c>
      <c r="B8" s="21" t="s">
        <v>23</v>
      </c>
      <c r="C8" s="13">
        <v>1.8534462712999841E-2</v>
      </c>
      <c r="D8" s="13">
        <v>2.2565006610841848E-2</v>
      </c>
      <c r="E8" s="14">
        <f t="shared" ref="E8:E22" si="0">(65%*C8+35%*D8)</f>
        <v>1.9945153077244544E-2</v>
      </c>
      <c r="F8" s="38">
        <v>1</v>
      </c>
    </row>
    <row r="9" spans="1:10" x14ac:dyDescent="0.25">
      <c r="A9" s="15">
        <v>2002</v>
      </c>
      <c r="B9" s="21" t="s">
        <v>23</v>
      </c>
      <c r="C9" s="13">
        <v>2.5779143451246201E-2</v>
      </c>
      <c r="D9" s="13">
        <v>3.4307387294198584E-2</v>
      </c>
      <c r="E9" s="14">
        <f t="shared" si="0"/>
        <v>2.8764028796279532E-2</v>
      </c>
      <c r="F9" s="38">
        <f t="shared" ref="F9:F20" si="1">F8*(1+E9)</f>
        <v>1.0287640287962796</v>
      </c>
    </row>
    <row r="10" spans="1:10" x14ac:dyDescent="0.25">
      <c r="A10" s="15">
        <v>2003</v>
      </c>
      <c r="B10" s="21" t="s">
        <v>23</v>
      </c>
      <c r="C10" s="13">
        <v>3.4879426395664152E-2</v>
      </c>
      <c r="D10" s="13">
        <v>4.4170347528960936E-2</v>
      </c>
      <c r="E10" s="14">
        <f t="shared" si="0"/>
        <v>3.813124879231803E-2</v>
      </c>
      <c r="F10" s="38">
        <f t="shared" si="1"/>
        <v>1.0679920859268979</v>
      </c>
    </row>
    <row r="11" spans="1:10" x14ac:dyDescent="0.25">
      <c r="A11" s="15">
        <v>2004</v>
      </c>
      <c r="B11" s="21" t="s">
        <v>23</v>
      </c>
      <c r="C11" s="13">
        <v>3.3410909665809674E-2</v>
      </c>
      <c r="D11" s="13">
        <v>1.4047410008779647E-2</v>
      </c>
      <c r="E11" s="14">
        <f t="shared" si="0"/>
        <v>2.6633684785849165E-2</v>
      </c>
      <c r="F11" s="38">
        <f t="shared" si="1"/>
        <v>1.0964366504972565</v>
      </c>
    </row>
    <row r="12" spans="1:10" x14ac:dyDescent="0.25">
      <c r="A12" s="15">
        <v>2005</v>
      </c>
      <c r="B12" s="21" t="s">
        <v>23</v>
      </c>
      <c r="C12" s="13">
        <v>5.6783757363867579E-2</v>
      </c>
      <c r="D12" s="13">
        <v>2.1408894136166718E-2</v>
      </c>
      <c r="E12" s="14">
        <f t="shared" si="0"/>
        <v>4.4402555234172275E-2</v>
      </c>
      <c r="F12" s="38">
        <f t="shared" si="1"/>
        <v>1.1451212394317316</v>
      </c>
    </row>
    <row r="13" spans="1:10" x14ac:dyDescent="0.25">
      <c r="A13" s="15">
        <v>2006</v>
      </c>
      <c r="B13" s="21" t="s">
        <v>23</v>
      </c>
      <c r="C13" s="13">
        <v>4.9882484182200697E-2</v>
      </c>
      <c r="D13" s="13">
        <v>3.8837944054866458E-2</v>
      </c>
      <c r="E13" s="14">
        <f t="shared" si="0"/>
        <v>4.6016895137633719E-2</v>
      </c>
      <c r="F13" s="38">
        <f t="shared" si="1"/>
        <v>1.1978161634265387</v>
      </c>
    </row>
    <row r="14" spans="1:10" x14ac:dyDescent="0.25">
      <c r="A14" s="15">
        <v>2007</v>
      </c>
      <c r="B14" s="21" t="s">
        <v>23</v>
      </c>
      <c r="C14" s="13">
        <v>5.9059524895823987E-2</v>
      </c>
      <c r="D14" s="13">
        <v>4.9328684815666275E-2</v>
      </c>
      <c r="E14" s="14">
        <f t="shared" si="0"/>
        <v>5.5653730867768786E-2</v>
      </c>
      <c r="F14" s="38">
        <f t="shared" si="1"/>
        <v>1.2644791018149426</v>
      </c>
    </row>
    <row r="15" spans="1:10" x14ac:dyDescent="0.25">
      <c r="A15" s="15">
        <v>2008</v>
      </c>
      <c r="B15" s="21" t="s">
        <v>23</v>
      </c>
      <c r="C15" s="13">
        <v>5.9204775977659135E-2</v>
      </c>
      <c r="D15" s="13">
        <v>3.1811112682030261E-2</v>
      </c>
      <c r="E15" s="14">
        <f t="shared" si="0"/>
        <v>4.9616993824189028E-2</v>
      </c>
      <c r="F15" s="38">
        <f t="shared" si="1"/>
        <v>1.3272187536005107</v>
      </c>
    </row>
    <row r="16" spans="1:10" x14ac:dyDescent="0.25">
      <c r="A16" s="15">
        <v>2009</v>
      </c>
      <c r="B16" s="21" t="s">
        <v>23</v>
      </c>
      <c r="C16" s="13">
        <v>2.8452536324886892E-2</v>
      </c>
      <c r="D16" s="13">
        <v>-1.4387503425595822E-3</v>
      </c>
      <c r="E16" s="14">
        <f t="shared" si="0"/>
        <v>1.7990585991280627E-2</v>
      </c>
      <c r="F16" s="38">
        <f t="shared" si="1"/>
        <v>1.3510961967164008</v>
      </c>
    </row>
    <row r="17" spans="1:8" x14ac:dyDescent="0.25">
      <c r="A17" s="15">
        <v>2010</v>
      </c>
      <c r="B17" s="21" t="s">
        <v>23</v>
      </c>
      <c r="C17" s="13">
        <v>4.4827064973231009E-2</v>
      </c>
      <c r="D17" s="13">
        <v>9.948542024013917E-3</v>
      </c>
      <c r="E17" s="14">
        <f t="shared" si="0"/>
        <v>3.2619581941005032E-2</v>
      </c>
      <c r="F17" s="38">
        <f t="shared" si="1"/>
        <v>1.3951683898153717</v>
      </c>
    </row>
    <row r="18" spans="1:8" x14ac:dyDescent="0.25">
      <c r="A18" s="16">
        <v>2011</v>
      </c>
      <c r="B18" s="21" t="s">
        <v>23</v>
      </c>
      <c r="C18" s="13">
        <v>4.3836614259327181E-2</v>
      </c>
      <c r="D18" s="13">
        <v>2.4388586956521449E-2</v>
      </c>
      <c r="E18" s="14">
        <f t="shared" si="0"/>
        <v>3.7029804703345173E-2</v>
      </c>
      <c r="F18" s="38">
        <f t="shared" si="1"/>
        <v>1.4468312028185155</v>
      </c>
    </row>
    <row r="19" spans="1:8" x14ac:dyDescent="0.25">
      <c r="A19" s="16">
        <v>2012</v>
      </c>
      <c r="B19" s="21" t="s">
        <v>23</v>
      </c>
      <c r="C19" s="13">
        <v>3.4522714984339231E-2</v>
      </c>
      <c r="D19" s="13">
        <v>1.1207639763910173E-2</v>
      </c>
      <c r="E19" s="14">
        <f t="shared" si="0"/>
        <v>2.6362438657189062E-2</v>
      </c>
      <c r="F19" s="38">
        <f t="shared" si="1"/>
        <v>1.4849732016501256</v>
      </c>
    </row>
    <row r="20" spans="1:8" x14ac:dyDescent="0.25">
      <c r="A20" s="16">
        <v>2013</v>
      </c>
      <c r="B20" s="21" t="s">
        <v>23</v>
      </c>
      <c r="C20" s="13">
        <v>3.5243158868779365E-2</v>
      </c>
      <c r="D20" s="13">
        <v>1.4362539349422786E-2</v>
      </c>
      <c r="E20" s="14">
        <f t="shared" si="0"/>
        <v>2.7934942037004563E-2</v>
      </c>
      <c r="F20" s="38">
        <f t="shared" si="1"/>
        <v>1.5264558419647269</v>
      </c>
    </row>
    <row r="21" spans="1:8" x14ac:dyDescent="0.25">
      <c r="A21" s="16">
        <v>2014</v>
      </c>
      <c r="B21" s="21" t="s">
        <v>23</v>
      </c>
      <c r="C21" s="13">
        <v>3.7628498704761711E-2</v>
      </c>
      <c r="D21" s="13">
        <v>2.5667550268313216E-2</v>
      </c>
      <c r="E21" s="14">
        <f t="shared" si="0"/>
        <v>3.3442166752004739E-2</v>
      </c>
      <c r="F21" s="38">
        <f>F20*(1+E21)</f>
        <v>1.5775038327712834</v>
      </c>
    </row>
    <row r="22" spans="1:8" x14ac:dyDescent="0.25">
      <c r="A22" s="16">
        <v>2015</v>
      </c>
      <c r="B22" s="21" t="s">
        <v>23</v>
      </c>
      <c r="C22" s="13">
        <v>-3.0106351120397969E-3</v>
      </c>
      <c r="D22" s="13">
        <v>1.1535552193646034E-2</v>
      </c>
      <c r="E22" s="14">
        <f t="shared" si="0"/>
        <v>2.0805304449502439E-3</v>
      </c>
      <c r="F22" s="38">
        <f>F21*(1+E22)</f>
        <v>1.5807858775223897</v>
      </c>
    </row>
    <row r="23" spans="1:8" x14ac:dyDescent="0.25">
      <c r="A23" s="27">
        <v>2016</v>
      </c>
      <c r="B23" s="21" t="s">
        <v>23</v>
      </c>
      <c r="C23" s="29">
        <v>-2.3784709216783773E-2</v>
      </c>
      <c r="D23" s="29">
        <v>1.0780831308032627E-2</v>
      </c>
      <c r="E23" s="14">
        <f>(65%*C23+35%*D23)</f>
        <v>-1.1686770033098034E-2</v>
      </c>
      <c r="F23" s="38">
        <f>F22*(1+E23)</f>
        <v>1.5623115965002166</v>
      </c>
    </row>
    <row r="24" spans="1:8" x14ac:dyDescent="0.25">
      <c r="A24" s="27">
        <v>2017</v>
      </c>
      <c r="B24" s="21" t="s">
        <v>27</v>
      </c>
      <c r="C24" s="29">
        <v>1.0172426124375879E-2</v>
      </c>
      <c r="D24" s="29">
        <v>1.5413070283600354E-2</v>
      </c>
      <c r="E24" s="14">
        <f>(65%*C24+35%*D24)</f>
        <v>1.2006651580104446E-2</v>
      </c>
      <c r="F24" s="38">
        <f>F23*(1+E24)</f>
        <v>1.5810697274989514</v>
      </c>
    </row>
    <row r="25" spans="1:8" x14ac:dyDescent="0.25">
      <c r="A25" s="27">
        <v>2018</v>
      </c>
      <c r="B25" s="19" t="s">
        <v>24</v>
      </c>
      <c r="C25" s="29">
        <v>2.4710489634267599E-2</v>
      </c>
      <c r="D25" s="29">
        <v>1.8943533697632228E-2</v>
      </c>
      <c r="E25" s="14">
        <f>(65%*C25+35%*D25)</f>
        <v>2.2692055056445219E-2</v>
      </c>
      <c r="F25" s="38">
        <f>F24*(1+E25)</f>
        <v>1.6169474488034363</v>
      </c>
    </row>
    <row r="26" spans="1:8" x14ac:dyDescent="0.25">
      <c r="A26" s="9" t="s">
        <v>19</v>
      </c>
    </row>
    <row r="27" spans="1:8" x14ac:dyDescent="0.25">
      <c r="A27" s="17" t="s">
        <v>12</v>
      </c>
      <c r="B27" s="22" t="s">
        <v>26</v>
      </c>
      <c r="F27" s="11"/>
      <c r="G27" s="11"/>
      <c r="H27" s="18"/>
    </row>
    <row r="28" spans="1:8" x14ac:dyDescent="0.25">
      <c r="A28" s="17" t="s">
        <v>13</v>
      </c>
      <c r="B28" s="22" t="s">
        <v>20</v>
      </c>
      <c r="F28" s="18"/>
      <c r="G28" s="18"/>
      <c r="H28" s="18"/>
    </row>
    <row r="29" spans="1:8" ht="12.6" customHeight="1" x14ac:dyDescent="0.25">
      <c r="A29" s="17" t="s">
        <v>14</v>
      </c>
      <c r="B29" s="47" t="s">
        <v>29</v>
      </c>
      <c r="C29" s="47"/>
      <c r="D29" s="47"/>
      <c r="E29" s="47"/>
      <c r="F29" s="47"/>
    </row>
    <row r="30" spans="1:8" x14ac:dyDescent="0.25">
      <c r="A30" s="17"/>
      <c r="B30" s="47"/>
      <c r="C30" s="47"/>
      <c r="D30" s="47"/>
      <c r="E30" s="47"/>
      <c r="F30" s="47"/>
    </row>
    <row r="31" spans="1:8" ht="12.75" customHeight="1" x14ac:dyDescent="0.25">
      <c r="A31" s="17" t="s">
        <v>15</v>
      </c>
      <c r="B31" s="47" t="s">
        <v>30</v>
      </c>
      <c r="C31" s="47"/>
      <c r="D31" s="47"/>
      <c r="E31" s="47"/>
      <c r="F31" s="47"/>
    </row>
    <row r="32" spans="1:8" x14ac:dyDescent="0.25">
      <c r="A32" s="17"/>
      <c r="B32" s="47"/>
      <c r="C32" s="47"/>
      <c r="D32" s="47"/>
      <c r="E32" s="47"/>
      <c r="F32" s="47"/>
    </row>
    <row r="33" spans="1:6" x14ac:dyDescent="0.25">
      <c r="A33" s="17" t="s">
        <v>16</v>
      </c>
      <c r="B33" s="22" t="s">
        <v>31</v>
      </c>
    </row>
    <row r="34" spans="1:6" x14ac:dyDescent="0.25">
      <c r="A34" s="17" t="s">
        <v>17</v>
      </c>
      <c r="B34" s="22" t="s">
        <v>32</v>
      </c>
    </row>
    <row r="35" spans="1:6" ht="12.75" customHeight="1" x14ac:dyDescent="0.25">
      <c r="A35" s="17" t="s">
        <v>18</v>
      </c>
      <c r="B35" s="47" t="s">
        <v>21</v>
      </c>
      <c r="C35" s="47"/>
      <c r="D35" s="47"/>
      <c r="E35" s="47"/>
      <c r="F35" s="47"/>
    </row>
    <row r="36" spans="1:6" x14ac:dyDescent="0.25">
      <c r="A36" s="17"/>
      <c r="B36" s="47"/>
      <c r="C36" s="47"/>
      <c r="D36" s="47"/>
      <c r="E36" s="47"/>
      <c r="F36" s="47"/>
    </row>
    <row r="37" spans="1:6" x14ac:dyDescent="0.25">
      <c r="A37" s="17" t="s">
        <v>47</v>
      </c>
      <c r="B37" s="22" t="s">
        <v>48</v>
      </c>
    </row>
  </sheetData>
  <mergeCells count="3">
    <mergeCell ref="B29:F30"/>
    <mergeCell ref="B31:F32"/>
    <mergeCell ref="B35:F36"/>
  </mergeCells>
  <pageMargins left="0.25" right="0.25" top="0.75" bottom="0.75" header="0.3" footer="0.3"/>
  <pageSetup orientation="portrait" r:id="rId1"/>
  <headerFooter alignWithMargins="0">
    <oddFooter>&amp;L&amp;A&amp;CConfidentiality: Public&amp;R&amp;P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CEB83AC6294B4E97E4189A8E7D91A5" ma:contentTypeVersion="0" ma:contentTypeDescription="Create a new document." ma:contentTypeScope="" ma:versionID="0e9eb7f84f2dba0d98de1d555cf75d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a94adf845cebc4270f0bc0fec8c13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34DD2C-EA96-44A4-885D-0C30EA115455}"/>
</file>

<file path=customXml/itemProps2.xml><?xml version="1.0" encoding="utf-8"?>
<ds:datastoreItem xmlns:ds="http://schemas.openxmlformats.org/officeDocument/2006/customXml" ds:itemID="{ED4665D7-DAFF-42DD-99D5-3D5F23E704DA}"/>
</file>

<file path=customXml/itemProps3.xml><?xml version="1.0" encoding="utf-8"?>
<ds:datastoreItem xmlns:ds="http://schemas.openxmlformats.org/officeDocument/2006/customXml" ds:itemID="{99300EF5-F571-4714-AB49-EE6B8FC420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2020 Investment</vt:lpstr>
      <vt:lpstr>Escalation Factor</vt:lpstr>
      <vt:lpstr>2020 Escalator</vt:lpstr>
      <vt:lpstr>2018 Escalator</vt:lpstr>
      <vt:lpstr>'2018 Escalator'!Print_Area</vt:lpstr>
      <vt:lpstr>'2020 Escalator'!Print_Area</vt:lpstr>
      <vt:lpstr>'2020 Investment'!Print_Area</vt:lpstr>
      <vt:lpstr>'Escalation Factor'!Print_Area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2020-01-31T19:43:45Z</dcterms:created>
  <dcterms:modified xsi:type="dcterms:W3CDTF">2020-01-31T19:45:56Z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0x0101007FCEB83AC6294B4E97E4189A8E7D91A5</vt:lpwstr>
  </property>
  <property fmtid="{D5CDD505-2E9C-101B-9397-08002B2CF9AE}" pid="4" name="AucDocumentId">
    <vt:r8>8</vt:r8>
  </property>
  <property fmtid="{D5CDD505-2E9C-101B-9397-08002B2CF9AE}" pid="6" name="DocumentDescription">
    <vt:lpwstr>Appendix E - 2020 Escalation Factor and Investment Levels</vt:lpwstr>
  </property>
  <property fmtid="{D5CDD505-2E9C-101B-9397-08002B2CF9AE}" pid="7" name="AUCFileName">
    <vt:lpwstr>25175_X0008_AppendixE-2020EscalationFactorandInvestm_0008.xlsx</vt:lpwstr>
  </property>
  <property fmtid="{D5CDD505-2E9C-101B-9397-08002B2CF9AE}" pid="8" name="ExhibitNumberTemp">
    <vt:lpwstr>25175-X0008</vt:lpwstr>
  </property>
  <property fmtid="{D5CDD505-2E9C-101B-9397-08002B2CF9AE}" pid="10" name="Name">
    <vt:lpwstr>25175_X[]_AppendixE-2020EscalationFactorandInvestm_0008.xlsx</vt:lpwstr>
  </property>
  <property fmtid="{D5CDD505-2E9C-101B-9397-08002B2CF9AE}" pid="11" name="DocumentTypeTemp">
    <vt:lpwstr>Appendix</vt:lpwstr>
  </property>
  <property fmtid="{D5CDD505-2E9C-101B-9397-08002B2CF9AE}" pid="13" name="SubmittingPCE">
    <vt:lpwstr>Independent System Operator</vt:lpwstr>
  </property>
  <property fmtid="{D5CDD505-2E9C-101B-9397-08002B2CF9AE}" pid="15" name="DocumentStatus">
    <vt:lpwstr>Active</vt:lpwstr>
  </property>
  <property fmtid="{D5CDD505-2E9C-101B-9397-08002B2CF9AE}" pid="16" name="ApplicationsTemp">
    <vt:lpwstr>25175-A001</vt:lpwstr>
  </property>
  <property fmtid="{D5CDD505-2E9C-101B-9397-08002B2CF9AE}" pid="17" name="Applications">
    <vt:lpwstr>&lt;a href="http&amp;#58;//efiling.auc.ab.ca/Proceeding25175/sitepages/ManageApplications.aspx?AppNumber=25175-A001"&gt;25175-A001&lt;/a&gt;</vt:lpwstr>
  </property>
  <property fmtid="{D5CDD505-2E9C-101B-9397-08002B2CF9AE}" pid="18" name="CommentsAdded">
    <vt:bool>false</vt:bool>
  </property>
  <property fmtid="{D5CDD505-2E9C-101B-9397-08002B2CF9AE}" pid="19" name="DocumentCategory">
    <vt:lpwstr>Application and support</vt:lpwstr>
  </property>
  <property fmtid="{D5CDD505-2E9C-101B-9397-08002B2CF9AE}" pid="21" name="OriginalFilename">
    <vt:lpwstr>AppendixE-2020EscalationFactorandInvestmentLevels.xlsx</vt:lpwstr>
  </property>
  <property fmtid="{D5CDD505-2E9C-101B-9397-08002B2CF9AE}" pid="22" name="OnBehalfOf">
    <vt:lpwstr>Independent System Operator</vt:lpwstr>
  </property>
</Properties>
</file>