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45" yWindow="-15" windowWidth="15390" windowHeight="13935"/>
  </bookViews>
  <sheets>
    <sheet name="Summary" sheetId="3" r:id="rId1"/>
    <sheet name="2016" sheetId="1" r:id="rId2"/>
    <sheet name="2015" sheetId="4" r:id="rId3"/>
    <sheet name="2014" sheetId="5" r:id="rId4"/>
    <sheet name="Lookup Tables" sheetId="6" r:id="rId5"/>
  </sheets>
  <definedNames>
    <definedName name="_xlnm._FilterDatabase" localSheetId="4" hidden="1">'Lookup Tables'!$C$1:$C$198</definedName>
    <definedName name="_xlnm._FilterDatabase" localSheetId="0" hidden="1">Summary!#REF!</definedName>
    <definedName name="FacilityLookup">OFFSET('Lookup Tables'!$H$2,0,0,COUNTA('Lookup Tables'!$H:$H)-1,2)</definedName>
    <definedName name="IndexLookup">OFFSET('Lookup Tables'!$A$2,0,0,COUNTA('Lookup Tables'!$A:$A)-1,3)</definedName>
    <definedName name="Lookup2014">OFFSET('2014'!$A$5,0,0,COUNTA('2014'!$A:$A)-2,17)</definedName>
    <definedName name="Lookup2015">OFFSET('2015'!$A$5,0,0,COUNTA('2015'!$A:$A)-2,17)</definedName>
    <definedName name="Lookup2016">OFFSET('2016'!$A$5,0,0,COUNTA('2016'!$A:$A)-2,17)</definedName>
    <definedName name="ParticipantLookup">OFFSET('Lookup Tables'!$E$2,0,0,COUNTA('Lookup Tables'!$E:$E)-1,2)</definedName>
    <definedName name="_xlnm.Print_Titles" localSheetId="3">'2014'!$1:$4</definedName>
    <definedName name="_xlnm.Print_Titles" localSheetId="2">'2015'!$1:$4</definedName>
    <definedName name="_xlnm.Print_Titles" localSheetId="1">'2016'!$1:$4</definedName>
    <definedName name="_xlnm.Print_Titles" localSheetId="4">'Lookup Tables'!$1:$1</definedName>
    <definedName name="_xlnm.Print_Titles" localSheetId="0">Summary!$1:$4</definedName>
  </definedNames>
  <calcPr calcId="145621"/>
</workbook>
</file>

<file path=xl/calcChain.xml><?xml version="1.0" encoding="utf-8"?>
<calcChain xmlns="http://schemas.openxmlformats.org/spreadsheetml/2006/main">
  <c r="C198" i="6" l="1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D48" i="3" s="1"/>
  <c r="E48" i="3" s="1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C57" i="6"/>
  <c r="H87" i="3"/>
  <c r="G87" i="3"/>
  <c r="F87" i="3"/>
  <c r="D87" i="3"/>
  <c r="E87" i="3" s="1"/>
  <c r="B87" i="3"/>
  <c r="C87" i="3" s="1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H48" i="3" s="1"/>
  <c r="A10" i="5"/>
  <c r="A9" i="5"/>
  <c r="A8" i="5"/>
  <c r="A7" i="5"/>
  <c r="A6" i="5"/>
  <c r="A5" i="5"/>
  <c r="A42" i="5"/>
  <c r="B57" i="6"/>
  <c r="G48" i="3"/>
  <c r="F48" i="3"/>
  <c r="B48" i="3"/>
  <c r="C48" i="3" s="1"/>
  <c r="B30" i="6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I87" i="3" l="1"/>
  <c r="I48" i="3"/>
  <c r="D41" i="3"/>
  <c r="E41" i="3" s="1"/>
  <c r="D60" i="3"/>
  <c r="E60" i="3" s="1"/>
  <c r="B99" i="3"/>
  <c r="C99" i="3" s="1"/>
  <c r="D94" i="3"/>
  <c r="E94" i="3" s="1"/>
  <c r="D138" i="3"/>
  <c r="E138" i="3" s="1"/>
  <c r="B142" i="3"/>
  <c r="C142" i="3" s="1"/>
  <c r="B157" i="3"/>
  <c r="C157" i="3" s="1"/>
  <c r="D159" i="3"/>
  <c r="E159" i="3" s="1"/>
  <c r="B221" i="3"/>
  <c r="C221" i="3" s="1"/>
  <c r="D174" i="3"/>
  <c r="E174" i="3" s="1"/>
  <c r="D172" i="3"/>
  <c r="E172" i="3" s="1"/>
  <c r="B183" i="3"/>
  <c r="C183" i="3" s="1"/>
  <c r="B194" i="3"/>
  <c r="C194" i="3" s="1"/>
  <c r="D194" i="3"/>
  <c r="E194" i="3" s="1"/>
  <c r="B136" i="3"/>
  <c r="C136" i="3" s="1"/>
  <c r="D136" i="3"/>
  <c r="E136" i="3" s="1"/>
  <c r="B267" i="3"/>
  <c r="C267" i="3" s="1"/>
  <c r="D267" i="3"/>
  <c r="E267" i="3" s="1"/>
  <c r="B3" i="6"/>
  <c r="B7" i="3" s="1"/>
  <c r="C7" i="3" s="1"/>
  <c r="D7" i="3"/>
  <c r="E7" i="3" s="1"/>
  <c r="B4" i="6"/>
  <c r="B8" i="3" s="1"/>
  <c r="C8" i="3" s="1"/>
  <c r="D8" i="3"/>
  <c r="E8" i="3" s="1"/>
  <c r="B5" i="6"/>
  <c r="B5" i="3" s="1"/>
  <c r="C5" i="3" s="1"/>
  <c r="D5" i="3"/>
  <c r="E5" i="3" s="1"/>
  <c r="B6" i="6"/>
  <c r="B9" i="3" s="1"/>
  <c r="C9" i="3" s="1"/>
  <c r="D9" i="3"/>
  <c r="E9" i="3" s="1"/>
  <c r="B7" i="6"/>
  <c r="B10" i="3" s="1"/>
  <c r="C10" i="3" s="1"/>
  <c r="D10" i="3"/>
  <c r="E10" i="3" s="1"/>
  <c r="B8" i="6"/>
  <c r="B23" i="3" s="1"/>
  <c r="C23" i="3" s="1"/>
  <c r="D23" i="3"/>
  <c r="E23" i="3" s="1"/>
  <c r="B9" i="6"/>
  <c r="B24" i="3" s="1"/>
  <c r="C24" i="3" s="1"/>
  <c r="D24" i="3"/>
  <c r="E24" i="3" s="1"/>
  <c r="B10" i="6"/>
  <c r="B12" i="3" s="1"/>
  <c r="C12" i="3" s="1"/>
  <c r="D12" i="3"/>
  <c r="E12" i="3" s="1"/>
  <c r="B11" i="6"/>
  <c r="B17" i="3" s="1"/>
  <c r="C17" i="3" s="1"/>
  <c r="D17" i="3"/>
  <c r="E17" i="3" s="1"/>
  <c r="B12" i="6"/>
  <c r="B18" i="3" s="1"/>
  <c r="C18" i="3" s="1"/>
  <c r="D18" i="3"/>
  <c r="E18" i="3" s="1"/>
  <c r="B13" i="6"/>
  <c r="B19" i="3" s="1"/>
  <c r="C19" i="3" s="1"/>
  <c r="D19" i="3"/>
  <c r="E19" i="3" s="1"/>
  <c r="B14" i="6"/>
  <c r="B20" i="3" s="1"/>
  <c r="C20" i="3" s="1"/>
  <c r="D20" i="3"/>
  <c r="E20" i="3" s="1"/>
  <c r="B15" i="6"/>
  <c r="B21" i="3" s="1"/>
  <c r="C21" i="3" s="1"/>
  <c r="D21" i="3"/>
  <c r="E21" i="3" s="1"/>
  <c r="B16" i="6"/>
  <c r="B25" i="3" s="1"/>
  <c r="C25" i="3" s="1"/>
  <c r="D25" i="3"/>
  <c r="E25" i="3" s="1"/>
  <c r="B17" i="6"/>
  <c r="B14" i="3" s="1"/>
  <c r="C14" i="3" s="1"/>
  <c r="D14" i="3"/>
  <c r="E14" i="3" s="1"/>
  <c r="B18" i="6"/>
  <c r="B15" i="3" s="1"/>
  <c r="C15" i="3" s="1"/>
  <c r="D15" i="3"/>
  <c r="E15" i="3" s="1"/>
  <c r="B19" i="6"/>
  <c r="B36" i="3" s="1"/>
  <c r="C36" i="3" s="1"/>
  <c r="D36" i="3"/>
  <c r="E36" i="3" s="1"/>
  <c r="B20" i="6"/>
  <c r="B37" i="3" s="1"/>
  <c r="C37" i="3" s="1"/>
  <c r="D37" i="3"/>
  <c r="E37" i="3" s="1"/>
  <c r="B21" i="6"/>
  <c r="B38" i="3" s="1"/>
  <c r="C38" i="3" s="1"/>
  <c r="D38" i="3"/>
  <c r="E38" i="3" s="1"/>
  <c r="B22" i="6"/>
  <c r="B39" i="3" s="1"/>
  <c r="C39" i="3" s="1"/>
  <c r="D39" i="3"/>
  <c r="E39" i="3" s="1"/>
  <c r="B23" i="6"/>
  <c r="B40" i="3" s="1"/>
  <c r="C40" i="3" s="1"/>
  <c r="D40" i="3"/>
  <c r="E40" i="3" s="1"/>
  <c r="B24" i="6"/>
  <c r="B41" i="3" s="1"/>
  <c r="C41" i="3" s="1"/>
  <c r="B25" i="6"/>
  <c r="B42" i="3" s="1"/>
  <c r="C42" i="3" s="1"/>
  <c r="D42" i="3"/>
  <c r="E42" i="3" s="1"/>
  <c r="B26" i="6"/>
  <c r="B43" i="3" s="1"/>
  <c r="C43" i="3" s="1"/>
  <c r="D43" i="3"/>
  <c r="E43" i="3" s="1"/>
  <c r="B27" i="6"/>
  <c r="B44" i="3" s="1"/>
  <c r="C44" i="3" s="1"/>
  <c r="D44" i="3"/>
  <c r="E44" i="3" s="1"/>
  <c r="B28" i="6"/>
  <c r="B46" i="3" s="1"/>
  <c r="C46" i="3" s="1"/>
  <c r="D46" i="3"/>
  <c r="E46" i="3" s="1"/>
  <c r="B29" i="6"/>
  <c r="B101" i="3" s="1"/>
  <c r="C101" i="3" s="1"/>
  <c r="D101" i="3"/>
  <c r="E101" i="3" s="1"/>
  <c r="B31" i="6"/>
  <c r="B49" i="3" s="1"/>
  <c r="C49" i="3" s="1"/>
  <c r="D49" i="3"/>
  <c r="E49" i="3" s="1"/>
  <c r="B32" i="6"/>
  <c r="B59" i="3" s="1"/>
  <c r="C59" i="3" s="1"/>
  <c r="D59" i="3"/>
  <c r="E59" i="3" s="1"/>
  <c r="B33" i="6"/>
  <c r="B60" i="3" s="1"/>
  <c r="C60" i="3" s="1"/>
  <c r="B34" i="6"/>
  <c r="B61" i="3" s="1"/>
  <c r="C61" i="3" s="1"/>
  <c r="D61" i="3"/>
  <c r="E61" i="3" s="1"/>
  <c r="B35" i="6"/>
  <c r="B62" i="3" s="1"/>
  <c r="C62" i="3" s="1"/>
  <c r="D62" i="3"/>
  <c r="E62" i="3" s="1"/>
  <c r="B36" i="6"/>
  <c r="B63" i="3" s="1"/>
  <c r="C63" i="3" s="1"/>
  <c r="D63" i="3"/>
  <c r="E63" i="3" s="1"/>
  <c r="B37" i="6"/>
  <c r="B203" i="3" s="1"/>
  <c r="C203" i="3" s="1"/>
  <c r="D203" i="3"/>
  <c r="E203" i="3" s="1"/>
  <c r="B38" i="6"/>
  <c r="B204" i="3" s="1"/>
  <c r="C204" i="3" s="1"/>
  <c r="D204" i="3"/>
  <c r="E204" i="3" s="1"/>
  <c r="B39" i="6"/>
  <c r="B51" i="3" s="1"/>
  <c r="C51" i="3" s="1"/>
  <c r="D51" i="3"/>
  <c r="E51" i="3" s="1"/>
  <c r="B40" i="6"/>
  <c r="B53" i="3" s="1"/>
  <c r="C53" i="3" s="1"/>
  <c r="D53" i="3"/>
  <c r="E53" i="3" s="1"/>
  <c r="B41" i="6"/>
  <c r="B54" i="3" s="1"/>
  <c r="C54" i="3" s="1"/>
  <c r="D54" i="3"/>
  <c r="E54" i="3" s="1"/>
  <c r="B42" i="6"/>
  <c r="B84" i="3" s="1"/>
  <c r="C84" i="3" s="1"/>
  <c r="D84" i="3"/>
  <c r="E84" i="3" s="1"/>
  <c r="B43" i="6"/>
  <c r="B56" i="3" s="1"/>
  <c r="C56" i="3" s="1"/>
  <c r="D56" i="3"/>
  <c r="E56" i="3" s="1"/>
  <c r="B44" i="6"/>
  <c r="B75" i="3" s="1"/>
  <c r="C75" i="3" s="1"/>
  <c r="D75" i="3"/>
  <c r="E75" i="3" s="1"/>
  <c r="B45" i="6"/>
  <c r="B76" i="3" s="1"/>
  <c r="C76" i="3" s="1"/>
  <c r="D76" i="3"/>
  <c r="E76" i="3" s="1"/>
  <c r="B46" i="6"/>
  <c r="B105" i="3" s="1"/>
  <c r="C105" i="3" s="1"/>
  <c r="D105" i="3"/>
  <c r="E105" i="3" s="1"/>
  <c r="B47" i="6"/>
  <c r="B26" i="3" s="1"/>
  <c r="C26" i="3" s="1"/>
  <c r="D26" i="3"/>
  <c r="E26" i="3" s="1"/>
  <c r="B48" i="6"/>
  <c r="B27" i="3" s="1"/>
  <c r="C27" i="3" s="1"/>
  <c r="D27" i="3"/>
  <c r="E27" i="3" s="1"/>
  <c r="B49" i="6"/>
  <c r="B28" i="3" s="1"/>
  <c r="C28" i="3" s="1"/>
  <c r="D28" i="3"/>
  <c r="E28" i="3" s="1"/>
  <c r="B50" i="6"/>
  <c r="B29" i="3" s="1"/>
  <c r="C29" i="3" s="1"/>
  <c r="D29" i="3"/>
  <c r="E29" i="3" s="1"/>
  <c r="B51" i="6"/>
  <c r="B30" i="3" s="1"/>
  <c r="C30" i="3" s="1"/>
  <c r="D30" i="3"/>
  <c r="E30" i="3" s="1"/>
  <c r="B52" i="6"/>
  <c r="B31" i="3" s="1"/>
  <c r="C31" i="3" s="1"/>
  <c r="D31" i="3"/>
  <c r="E31" i="3" s="1"/>
  <c r="B53" i="6"/>
  <c r="B32" i="3" s="1"/>
  <c r="C32" i="3" s="1"/>
  <c r="D32" i="3"/>
  <c r="E32" i="3" s="1"/>
  <c r="B54" i="6"/>
  <c r="B33" i="3" s="1"/>
  <c r="C33" i="3" s="1"/>
  <c r="D33" i="3"/>
  <c r="E33" i="3" s="1"/>
  <c r="B55" i="6"/>
  <c r="B34" i="3" s="1"/>
  <c r="C34" i="3" s="1"/>
  <c r="D34" i="3"/>
  <c r="E34" i="3" s="1"/>
  <c r="B56" i="6"/>
  <c r="B86" i="3" s="1"/>
  <c r="C86" i="3" s="1"/>
  <c r="D86" i="3"/>
  <c r="E86" i="3" s="1"/>
  <c r="B58" i="6"/>
  <c r="B88" i="3" s="1"/>
  <c r="C88" i="3" s="1"/>
  <c r="D88" i="3"/>
  <c r="E88" i="3" s="1"/>
  <c r="B59" i="6"/>
  <c r="B89" i="3" s="1"/>
  <c r="C89" i="3" s="1"/>
  <c r="D89" i="3"/>
  <c r="E89" i="3" s="1"/>
  <c r="B60" i="6"/>
  <c r="B90" i="3" s="1"/>
  <c r="C90" i="3" s="1"/>
  <c r="D90" i="3"/>
  <c r="E90" i="3" s="1"/>
  <c r="B61" i="6"/>
  <c r="B97" i="3" s="1"/>
  <c r="C97" i="3" s="1"/>
  <c r="D97" i="3"/>
  <c r="E97" i="3" s="1"/>
  <c r="B62" i="6"/>
  <c r="D99" i="3"/>
  <c r="E99" i="3" s="1"/>
  <c r="B63" i="6"/>
  <c r="B69" i="3" s="1"/>
  <c r="C69" i="3" s="1"/>
  <c r="D69" i="3"/>
  <c r="E69" i="3" s="1"/>
  <c r="B64" i="6"/>
  <c r="B70" i="3" s="1"/>
  <c r="C70" i="3" s="1"/>
  <c r="D70" i="3"/>
  <c r="E70" i="3" s="1"/>
  <c r="B65" i="6"/>
  <c r="B71" i="3" s="1"/>
  <c r="C71" i="3" s="1"/>
  <c r="D71" i="3"/>
  <c r="E71" i="3" s="1"/>
  <c r="B66" i="6"/>
  <c r="B109" i="3" s="1"/>
  <c r="C109" i="3" s="1"/>
  <c r="D109" i="3"/>
  <c r="E109" i="3" s="1"/>
  <c r="B67" i="6"/>
  <c r="B110" i="3" s="1"/>
  <c r="C110" i="3" s="1"/>
  <c r="D110" i="3"/>
  <c r="E110" i="3" s="1"/>
  <c r="B68" i="6"/>
  <c r="B111" i="3" s="1"/>
  <c r="C111" i="3" s="1"/>
  <c r="D111" i="3"/>
  <c r="E111" i="3" s="1"/>
  <c r="B69" i="6"/>
  <c r="B112" i="3" s="1"/>
  <c r="C112" i="3" s="1"/>
  <c r="D112" i="3"/>
  <c r="E112" i="3" s="1"/>
  <c r="B70" i="6"/>
  <c r="B114" i="3" s="1"/>
  <c r="C114" i="3" s="1"/>
  <c r="D114" i="3"/>
  <c r="E114" i="3" s="1"/>
  <c r="B71" i="6"/>
  <c r="B115" i="3" s="1"/>
  <c r="C115" i="3" s="1"/>
  <c r="D115" i="3"/>
  <c r="E115" i="3" s="1"/>
  <c r="B72" i="6"/>
  <c r="B123" i="3" s="1"/>
  <c r="C123" i="3" s="1"/>
  <c r="D123" i="3"/>
  <c r="E123" i="3" s="1"/>
  <c r="B73" i="6"/>
  <c r="B117" i="3" s="1"/>
  <c r="C117" i="3" s="1"/>
  <c r="D117" i="3"/>
  <c r="E117" i="3" s="1"/>
  <c r="B74" i="6"/>
  <c r="B118" i="3" s="1"/>
  <c r="C118" i="3" s="1"/>
  <c r="D118" i="3"/>
  <c r="E118" i="3" s="1"/>
  <c r="B75" i="6"/>
  <c r="B119" i="3" s="1"/>
  <c r="C119" i="3" s="1"/>
  <c r="D119" i="3"/>
  <c r="E119" i="3" s="1"/>
  <c r="B76" i="6"/>
  <c r="B81" i="3" s="1"/>
  <c r="C81" i="3" s="1"/>
  <c r="D81" i="3"/>
  <c r="E81" i="3" s="1"/>
  <c r="B77" i="6"/>
  <c r="B82" i="3" s="1"/>
  <c r="C82" i="3" s="1"/>
  <c r="D82" i="3"/>
  <c r="E82" i="3" s="1"/>
  <c r="B78" i="6"/>
  <c r="B92" i="3" s="1"/>
  <c r="C92" i="3" s="1"/>
  <c r="D92" i="3"/>
  <c r="E92" i="3" s="1"/>
  <c r="B79" i="6"/>
  <c r="B93" i="3" s="1"/>
  <c r="C93" i="3" s="1"/>
  <c r="D93" i="3"/>
  <c r="E93" i="3" s="1"/>
  <c r="B80" i="6"/>
  <c r="B94" i="3" s="1"/>
  <c r="C94" i="3" s="1"/>
  <c r="B81" i="6"/>
  <c r="B95" i="3" s="1"/>
  <c r="C95" i="3" s="1"/>
  <c r="D95" i="3"/>
  <c r="E95" i="3" s="1"/>
  <c r="B82" i="6"/>
  <c r="B107" i="3" s="1"/>
  <c r="C107" i="3" s="1"/>
  <c r="D107" i="3"/>
  <c r="E107" i="3" s="1"/>
  <c r="B83" i="6"/>
  <c r="B121" i="3" s="1"/>
  <c r="C121" i="3" s="1"/>
  <c r="D121" i="3"/>
  <c r="E121" i="3" s="1"/>
  <c r="B84" i="6"/>
  <c r="B65" i="3" s="1"/>
  <c r="C65" i="3" s="1"/>
  <c r="D65" i="3"/>
  <c r="E65" i="3" s="1"/>
  <c r="B85" i="6"/>
  <c r="B66" i="3" s="1"/>
  <c r="C66" i="3" s="1"/>
  <c r="D66" i="3"/>
  <c r="E66" i="3" s="1"/>
  <c r="B86" i="6"/>
  <c r="B67" i="3" s="1"/>
  <c r="C67" i="3" s="1"/>
  <c r="D67" i="3"/>
  <c r="E67" i="3" s="1"/>
  <c r="B87" i="6"/>
  <c r="B73" i="3" s="1"/>
  <c r="C73" i="3" s="1"/>
  <c r="D73" i="3"/>
  <c r="E73" i="3" s="1"/>
  <c r="B88" i="6"/>
  <c r="B78" i="3" s="1"/>
  <c r="C78" i="3" s="1"/>
  <c r="D78" i="3"/>
  <c r="E78" i="3" s="1"/>
  <c r="B89" i="6"/>
  <c r="B79" i="3" s="1"/>
  <c r="C79" i="3" s="1"/>
  <c r="D79" i="3"/>
  <c r="E79" i="3" s="1"/>
  <c r="B90" i="6"/>
  <c r="B271" i="3" s="1"/>
  <c r="C271" i="3" s="1"/>
  <c r="D271" i="3"/>
  <c r="E271" i="3" s="1"/>
  <c r="B91" i="6"/>
  <c r="B144" i="3" s="1"/>
  <c r="C144" i="3" s="1"/>
  <c r="D144" i="3"/>
  <c r="E144" i="3" s="1"/>
  <c r="B92" i="6"/>
  <c r="B145" i="3" s="1"/>
  <c r="C145" i="3" s="1"/>
  <c r="D145" i="3"/>
  <c r="E145" i="3" s="1"/>
  <c r="B93" i="6"/>
  <c r="B140" i="3" s="1"/>
  <c r="C140" i="3" s="1"/>
  <c r="D140" i="3"/>
  <c r="E140" i="3" s="1"/>
  <c r="B94" i="6"/>
  <c r="B138" i="3" s="1"/>
  <c r="C138" i="3" s="1"/>
  <c r="B95" i="6"/>
  <c r="D142" i="3"/>
  <c r="E142" i="3" s="1"/>
  <c r="B96" i="6"/>
  <c r="B151" i="3" s="1"/>
  <c r="C151" i="3" s="1"/>
  <c r="D151" i="3"/>
  <c r="E151" i="3" s="1"/>
  <c r="B97" i="6"/>
  <c r="B152" i="3" s="1"/>
  <c r="C152" i="3" s="1"/>
  <c r="D152" i="3"/>
  <c r="E152" i="3" s="1"/>
  <c r="B98" i="6"/>
  <c r="B149" i="3" s="1"/>
  <c r="C149" i="3" s="1"/>
  <c r="D149" i="3"/>
  <c r="E149" i="3" s="1"/>
  <c r="B99" i="6"/>
  <c r="B147" i="3" s="1"/>
  <c r="C147" i="3" s="1"/>
  <c r="D147" i="3"/>
  <c r="E147" i="3" s="1"/>
  <c r="B100" i="6"/>
  <c r="B154" i="3" s="1"/>
  <c r="C154" i="3" s="1"/>
  <c r="D154" i="3"/>
  <c r="E154" i="3" s="1"/>
  <c r="B101" i="6"/>
  <c r="B156" i="3" s="1"/>
  <c r="C156" i="3" s="1"/>
  <c r="D156" i="3"/>
  <c r="E156" i="3" s="1"/>
  <c r="B102" i="6"/>
  <c r="D157" i="3"/>
  <c r="E157" i="3" s="1"/>
  <c r="B103" i="6"/>
  <c r="B158" i="3" s="1"/>
  <c r="C158" i="3" s="1"/>
  <c r="D158" i="3"/>
  <c r="E158" i="3" s="1"/>
  <c r="B104" i="6"/>
  <c r="B159" i="3" s="1"/>
  <c r="C159" i="3" s="1"/>
  <c r="B105" i="6"/>
  <c r="D221" i="3"/>
  <c r="E221" i="3" s="1"/>
  <c r="B106" i="6"/>
  <c r="B161" i="3" s="1"/>
  <c r="C161" i="3" s="1"/>
  <c r="D161" i="3"/>
  <c r="E161" i="3" s="1"/>
  <c r="B107" i="6"/>
  <c r="B163" i="3" s="1"/>
  <c r="C163" i="3" s="1"/>
  <c r="D163" i="3"/>
  <c r="E163" i="3" s="1"/>
  <c r="B108" i="6"/>
  <c r="B165" i="3" s="1"/>
  <c r="C165" i="3" s="1"/>
  <c r="D165" i="3"/>
  <c r="E165" i="3" s="1"/>
  <c r="B109" i="6"/>
  <c r="B166" i="3" s="1"/>
  <c r="C166" i="3" s="1"/>
  <c r="D166" i="3"/>
  <c r="E166" i="3" s="1"/>
  <c r="B110" i="6"/>
  <c r="B167" i="3" s="1"/>
  <c r="C167" i="3" s="1"/>
  <c r="D167" i="3"/>
  <c r="E167" i="3" s="1"/>
  <c r="B111" i="6"/>
  <c r="B168" i="3" s="1"/>
  <c r="C168" i="3" s="1"/>
  <c r="D168" i="3"/>
  <c r="E168" i="3" s="1"/>
  <c r="B112" i="6"/>
  <c r="B174" i="3" s="1"/>
  <c r="C174" i="3" s="1"/>
  <c r="B113" i="6"/>
  <c r="B175" i="3" s="1"/>
  <c r="C175" i="3" s="1"/>
  <c r="D175" i="3"/>
  <c r="E175" i="3" s="1"/>
  <c r="B114" i="6"/>
  <c r="B176" i="3" s="1"/>
  <c r="C176" i="3" s="1"/>
  <c r="D176" i="3"/>
  <c r="E176" i="3" s="1"/>
  <c r="B115" i="6"/>
  <c r="B177" i="3" s="1"/>
  <c r="C177" i="3" s="1"/>
  <c r="D177" i="3"/>
  <c r="E177" i="3" s="1"/>
  <c r="B116" i="6"/>
  <c r="B179" i="3" s="1"/>
  <c r="C179" i="3" s="1"/>
  <c r="D179" i="3"/>
  <c r="E179" i="3" s="1"/>
  <c r="B117" i="6"/>
  <c r="B181" i="3" s="1"/>
  <c r="C181" i="3" s="1"/>
  <c r="D181" i="3"/>
  <c r="E181" i="3" s="1"/>
  <c r="B118" i="6"/>
  <c r="B170" i="3" s="1"/>
  <c r="C170" i="3" s="1"/>
  <c r="D170" i="3"/>
  <c r="E170" i="3" s="1"/>
  <c r="B119" i="6"/>
  <c r="B171" i="3" s="1"/>
  <c r="C171" i="3" s="1"/>
  <c r="D171" i="3"/>
  <c r="E171" i="3" s="1"/>
  <c r="B120" i="6"/>
  <c r="B172" i="3" s="1"/>
  <c r="C172" i="3" s="1"/>
  <c r="B121" i="6"/>
  <c r="D183" i="3"/>
  <c r="E183" i="3" s="1"/>
  <c r="B122" i="6"/>
  <c r="B103" i="3" s="1"/>
  <c r="C103" i="3" s="1"/>
  <c r="D103" i="3"/>
  <c r="E103" i="3" s="1"/>
  <c r="B123" i="6"/>
  <c r="B214" i="3" s="1"/>
  <c r="C214" i="3" s="1"/>
  <c r="D214" i="3"/>
  <c r="E214" i="3" s="1"/>
  <c r="B124" i="6"/>
  <c r="B185" i="3" s="1"/>
  <c r="C185" i="3" s="1"/>
  <c r="D185" i="3"/>
  <c r="E185" i="3" s="1"/>
  <c r="B125" i="6"/>
  <c r="B186" i="3" s="1"/>
  <c r="C186" i="3" s="1"/>
  <c r="D186" i="3"/>
  <c r="E186" i="3" s="1"/>
  <c r="B126" i="6"/>
  <c r="B187" i="3" s="1"/>
  <c r="C187" i="3" s="1"/>
  <c r="D187" i="3"/>
  <c r="E187" i="3" s="1"/>
  <c r="B127" i="6"/>
  <c r="B188" i="3" s="1"/>
  <c r="C188" i="3" s="1"/>
  <c r="D188" i="3"/>
  <c r="E188" i="3" s="1"/>
  <c r="B128" i="6"/>
  <c r="B189" i="3" s="1"/>
  <c r="C189" i="3" s="1"/>
  <c r="D189" i="3"/>
  <c r="E189" i="3" s="1"/>
  <c r="B129" i="6"/>
  <c r="B190" i="3" s="1"/>
  <c r="C190" i="3" s="1"/>
  <c r="D190" i="3"/>
  <c r="E190" i="3" s="1"/>
  <c r="B130" i="6"/>
  <c r="B192" i="3" s="1"/>
  <c r="C192" i="3" s="1"/>
  <c r="D192" i="3"/>
  <c r="E192" i="3" s="1"/>
  <c r="B131" i="6"/>
  <c r="B193" i="3" s="1"/>
  <c r="C193" i="3" s="1"/>
  <c r="D193" i="3"/>
  <c r="E193" i="3" s="1"/>
  <c r="B132" i="6"/>
  <c r="B133" i="6"/>
  <c r="B195" i="3" s="1"/>
  <c r="C195" i="3" s="1"/>
  <c r="D195" i="3"/>
  <c r="E195" i="3" s="1"/>
  <c r="B134" i="6"/>
  <c r="B196" i="3" s="1"/>
  <c r="C196" i="3" s="1"/>
  <c r="D196" i="3"/>
  <c r="E196" i="3" s="1"/>
  <c r="B135" i="6"/>
  <c r="B198" i="3" s="1"/>
  <c r="C198" i="3" s="1"/>
  <c r="D198" i="3"/>
  <c r="E198" i="3" s="1"/>
  <c r="B136" i="6"/>
  <c r="B212" i="3" s="1"/>
  <c r="C212" i="3" s="1"/>
  <c r="D212" i="3"/>
  <c r="E212" i="3" s="1"/>
  <c r="B137" i="6"/>
  <c r="B206" i="3" s="1"/>
  <c r="C206" i="3" s="1"/>
  <c r="D206" i="3"/>
  <c r="E206" i="3" s="1"/>
  <c r="B138" i="6"/>
  <c r="B208" i="3" s="1"/>
  <c r="C208" i="3" s="1"/>
  <c r="D208" i="3"/>
  <c r="E208" i="3" s="1"/>
  <c r="B139" i="6"/>
  <c r="B209" i="3" s="1"/>
  <c r="C209" i="3" s="1"/>
  <c r="D209" i="3"/>
  <c r="E209" i="3" s="1"/>
  <c r="B140" i="6"/>
  <c r="B210" i="3" s="1"/>
  <c r="C210" i="3" s="1"/>
  <c r="D210" i="3"/>
  <c r="E210" i="3" s="1"/>
  <c r="B141" i="6"/>
  <c r="B200" i="3" s="1"/>
  <c r="C200" i="3" s="1"/>
  <c r="D200" i="3"/>
  <c r="E200" i="3" s="1"/>
  <c r="B142" i="6"/>
  <c r="B201" i="3" s="1"/>
  <c r="C201" i="3" s="1"/>
  <c r="D201" i="3"/>
  <c r="E201" i="3" s="1"/>
  <c r="B143" i="6"/>
  <c r="B231" i="3" s="1"/>
  <c r="C231" i="3" s="1"/>
  <c r="D231" i="3"/>
  <c r="E231" i="3" s="1"/>
  <c r="B144" i="6"/>
  <c r="B227" i="3" s="1"/>
  <c r="C227" i="3" s="1"/>
  <c r="D227" i="3"/>
  <c r="E227" i="3" s="1"/>
  <c r="B145" i="6"/>
  <c r="B230" i="3" s="1"/>
  <c r="C230" i="3" s="1"/>
  <c r="D230" i="3"/>
  <c r="E230" i="3" s="1"/>
  <c r="B146" i="6"/>
  <c r="B247" i="3" s="1"/>
  <c r="C247" i="3" s="1"/>
  <c r="D247" i="3"/>
  <c r="E247" i="3" s="1"/>
  <c r="B147" i="6"/>
  <c r="B238" i="3" s="1"/>
  <c r="C238" i="3" s="1"/>
  <c r="D238" i="3"/>
  <c r="E238" i="3" s="1"/>
  <c r="B148" i="6"/>
  <c r="B239" i="3" s="1"/>
  <c r="C239" i="3" s="1"/>
  <c r="D239" i="3"/>
  <c r="E239" i="3" s="1"/>
  <c r="B149" i="6"/>
  <c r="B240" i="3" s="1"/>
  <c r="C240" i="3" s="1"/>
  <c r="D240" i="3"/>
  <c r="E240" i="3" s="1"/>
  <c r="B150" i="6"/>
  <c r="B241" i="3" s="1"/>
  <c r="C241" i="3" s="1"/>
  <c r="D241" i="3"/>
  <c r="E241" i="3" s="1"/>
  <c r="B151" i="6"/>
  <c r="B242" i="3" s="1"/>
  <c r="C242" i="3" s="1"/>
  <c r="D242" i="3"/>
  <c r="E242" i="3" s="1"/>
  <c r="B152" i="6"/>
  <c r="B243" i="3" s="1"/>
  <c r="C243" i="3" s="1"/>
  <c r="D243" i="3"/>
  <c r="E243" i="3" s="1"/>
  <c r="B153" i="6"/>
  <c r="B244" i="3" s="1"/>
  <c r="C244" i="3" s="1"/>
  <c r="D244" i="3"/>
  <c r="E244" i="3" s="1"/>
  <c r="B154" i="6"/>
  <c r="B245" i="3" s="1"/>
  <c r="C245" i="3" s="1"/>
  <c r="D245" i="3"/>
  <c r="E245" i="3" s="1"/>
  <c r="B155" i="6"/>
  <c r="B246" i="3" s="1"/>
  <c r="C246" i="3" s="1"/>
  <c r="D246" i="3"/>
  <c r="E246" i="3" s="1"/>
  <c r="B156" i="6"/>
  <c r="B248" i="3" s="1"/>
  <c r="C248" i="3" s="1"/>
  <c r="D248" i="3"/>
  <c r="E248" i="3" s="1"/>
  <c r="B157" i="6"/>
  <c r="B249" i="3" s="1"/>
  <c r="C249" i="3" s="1"/>
  <c r="D249" i="3"/>
  <c r="E249" i="3" s="1"/>
  <c r="B158" i="6"/>
  <c r="B250" i="3" s="1"/>
  <c r="C250" i="3" s="1"/>
  <c r="D250" i="3"/>
  <c r="E250" i="3" s="1"/>
  <c r="B159" i="6"/>
  <c r="B251" i="3" s="1"/>
  <c r="C251" i="3" s="1"/>
  <c r="D251" i="3"/>
  <c r="E251" i="3" s="1"/>
  <c r="B160" i="6"/>
  <c r="B263" i="3" s="1"/>
  <c r="C263" i="3" s="1"/>
  <c r="D263" i="3"/>
  <c r="E263" i="3" s="1"/>
  <c r="B161" i="6"/>
  <c r="B264" i="3" s="1"/>
  <c r="C264" i="3" s="1"/>
  <c r="D264" i="3"/>
  <c r="E264" i="3" s="1"/>
  <c r="B162" i="6"/>
  <c r="B265" i="3" s="1"/>
  <c r="C265" i="3" s="1"/>
  <c r="D265" i="3"/>
  <c r="E265" i="3" s="1"/>
  <c r="B163" i="6"/>
  <c r="B253" i="3" s="1"/>
  <c r="C253" i="3" s="1"/>
  <c r="D253" i="3"/>
  <c r="E253" i="3" s="1"/>
  <c r="B164" i="6"/>
  <c r="B254" i="3" s="1"/>
  <c r="C254" i="3" s="1"/>
  <c r="D254" i="3"/>
  <c r="E254" i="3" s="1"/>
  <c r="B165" i="6"/>
  <c r="B255" i="3" s="1"/>
  <c r="C255" i="3" s="1"/>
  <c r="D255" i="3"/>
  <c r="E255" i="3" s="1"/>
  <c r="B166" i="6"/>
  <c r="B256" i="3" s="1"/>
  <c r="C256" i="3" s="1"/>
  <c r="D256" i="3"/>
  <c r="E256" i="3" s="1"/>
  <c r="B167" i="6"/>
  <c r="B257" i="3" s="1"/>
  <c r="C257" i="3" s="1"/>
  <c r="D257" i="3"/>
  <c r="E257" i="3" s="1"/>
  <c r="B168" i="6"/>
  <c r="B258" i="3" s="1"/>
  <c r="C258" i="3" s="1"/>
  <c r="D258" i="3"/>
  <c r="E258" i="3" s="1"/>
  <c r="B169" i="6"/>
  <c r="B259" i="3" s="1"/>
  <c r="C259" i="3" s="1"/>
  <c r="D259" i="3"/>
  <c r="E259" i="3" s="1"/>
  <c r="B170" i="6"/>
  <c r="B260" i="3" s="1"/>
  <c r="C260" i="3" s="1"/>
  <c r="D260" i="3"/>
  <c r="E260" i="3" s="1"/>
  <c r="B171" i="6"/>
  <c r="B261" i="3" s="1"/>
  <c r="C261" i="3" s="1"/>
  <c r="D261" i="3"/>
  <c r="E261" i="3" s="1"/>
  <c r="B172" i="6"/>
  <c r="B216" i="3" s="1"/>
  <c r="C216" i="3" s="1"/>
  <c r="D216" i="3"/>
  <c r="E216" i="3" s="1"/>
  <c r="B173" i="6"/>
  <c r="B233" i="3" s="1"/>
  <c r="C233" i="3" s="1"/>
  <c r="D233" i="3"/>
  <c r="E233" i="3" s="1"/>
  <c r="B174" i="6"/>
  <c r="B234" i="3" s="1"/>
  <c r="C234" i="3" s="1"/>
  <c r="D234" i="3"/>
  <c r="E234" i="3" s="1"/>
  <c r="B175" i="6"/>
  <c r="B235" i="3" s="1"/>
  <c r="C235" i="3" s="1"/>
  <c r="D235" i="3"/>
  <c r="E235" i="3" s="1"/>
  <c r="B176" i="6"/>
  <c r="B236" i="3" s="1"/>
  <c r="C236" i="3" s="1"/>
  <c r="D236" i="3"/>
  <c r="E236" i="3" s="1"/>
  <c r="B177" i="6"/>
  <c r="B218" i="3" s="1"/>
  <c r="C218" i="3" s="1"/>
  <c r="D218" i="3"/>
  <c r="E218" i="3" s="1"/>
  <c r="B178" i="6"/>
  <c r="B219" i="3" s="1"/>
  <c r="C219" i="3" s="1"/>
  <c r="D219" i="3"/>
  <c r="E219" i="3" s="1"/>
  <c r="B179" i="6"/>
  <c r="B125" i="3" s="1"/>
  <c r="C125" i="3" s="1"/>
  <c r="D125" i="3"/>
  <c r="E125" i="3" s="1"/>
  <c r="B180" i="6"/>
  <c r="B126" i="3" s="1"/>
  <c r="C126" i="3" s="1"/>
  <c r="D126" i="3"/>
  <c r="E126" i="3" s="1"/>
  <c r="B181" i="6"/>
  <c r="B127" i="3" s="1"/>
  <c r="C127" i="3" s="1"/>
  <c r="D127" i="3"/>
  <c r="E127" i="3" s="1"/>
  <c r="B182" i="6"/>
  <c r="B128" i="3" s="1"/>
  <c r="C128" i="3" s="1"/>
  <c r="D128" i="3"/>
  <c r="E128" i="3" s="1"/>
  <c r="B183" i="6"/>
  <c r="B129" i="3" s="1"/>
  <c r="C129" i="3" s="1"/>
  <c r="D129" i="3"/>
  <c r="E129" i="3" s="1"/>
  <c r="B184" i="6"/>
  <c r="B130" i="3" s="1"/>
  <c r="C130" i="3" s="1"/>
  <c r="D130" i="3"/>
  <c r="E130" i="3" s="1"/>
  <c r="B185" i="6"/>
  <c r="B131" i="3" s="1"/>
  <c r="C131" i="3" s="1"/>
  <c r="D131" i="3"/>
  <c r="E131" i="3" s="1"/>
  <c r="B186" i="6"/>
  <c r="B132" i="3" s="1"/>
  <c r="C132" i="3" s="1"/>
  <c r="D132" i="3"/>
  <c r="E132" i="3" s="1"/>
  <c r="B187" i="6"/>
  <c r="B133" i="3" s="1"/>
  <c r="C133" i="3" s="1"/>
  <c r="D133" i="3"/>
  <c r="E133" i="3" s="1"/>
  <c r="B188" i="6"/>
  <c r="B134" i="3" s="1"/>
  <c r="C134" i="3" s="1"/>
  <c r="D134" i="3"/>
  <c r="E134" i="3" s="1"/>
  <c r="B189" i="6"/>
  <c r="B135" i="3" s="1"/>
  <c r="C135" i="3" s="1"/>
  <c r="D135" i="3"/>
  <c r="E135" i="3" s="1"/>
  <c r="B190" i="6"/>
  <c r="B191" i="6"/>
  <c r="B223" i="3" s="1"/>
  <c r="C223" i="3" s="1"/>
  <c r="D223" i="3"/>
  <c r="E223" i="3" s="1"/>
  <c r="B192" i="6"/>
  <c r="B224" i="3" s="1"/>
  <c r="C224" i="3" s="1"/>
  <c r="D224" i="3"/>
  <c r="E224" i="3" s="1"/>
  <c r="B193" i="6"/>
  <c r="B225" i="3" s="1"/>
  <c r="C225" i="3" s="1"/>
  <c r="D225" i="3"/>
  <c r="E225" i="3" s="1"/>
  <c r="B194" i="6"/>
  <c r="B226" i="3" s="1"/>
  <c r="C226" i="3" s="1"/>
  <c r="D226" i="3"/>
  <c r="E226" i="3" s="1"/>
  <c r="B195" i="6"/>
  <c r="B228" i="3" s="1"/>
  <c r="C228" i="3" s="1"/>
  <c r="D228" i="3"/>
  <c r="E228" i="3" s="1"/>
  <c r="B196" i="6"/>
  <c r="B229" i="3" s="1"/>
  <c r="C229" i="3" s="1"/>
  <c r="D229" i="3"/>
  <c r="E229" i="3" s="1"/>
  <c r="B197" i="6"/>
  <c r="B269" i="3" s="1"/>
  <c r="C269" i="3" s="1"/>
  <c r="D269" i="3"/>
  <c r="E269" i="3" s="1"/>
  <c r="B198" i="6"/>
  <c r="D57" i="3"/>
  <c r="E57" i="3" s="1"/>
  <c r="B2" i="6"/>
  <c r="B57" i="3" s="1"/>
  <c r="C57" i="3" s="1"/>
  <c r="G7" i="3"/>
  <c r="H7" i="3"/>
  <c r="G8" i="3"/>
  <c r="H8" i="3"/>
  <c r="S28" i="5" s="1"/>
  <c r="T28" i="5" s="1"/>
  <c r="G5" i="3"/>
  <c r="H5" i="3"/>
  <c r="G9" i="3"/>
  <c r="H9" i="3"/>
  <c r="S142" i="5" s="1"/>
  <c r="T142" i="5" s="1"/>
  <c r="G10" i="3"/>
  <c r="H10" i="3"/>
  <c r="S143" i="5" s="1"/>
  <c r="T143" i="5" s="1"/>
  <c r="G23" i="3"/>
  <c r="H23" i="3"/>
  <c r="G24" i="3"/>
  <c r="H24" i="3"/>
  <c r="G12" i="3"/>
  <c r="G13" i="3" s="1"/>
  <c r="H12" i="3"/>
  <c r="G17" i="3"/>
  <c r="H17" i="3"/>
  <c r="G18" i="3"/>
  <c r="H18" i="3"/>
  <c r="S15" i="5" s="1"/>
  <c r="T15" i="5" s="1"/>
  <c r="G19" i="3"/>
  <c r="H19" i="3"/>
  <c r="S16" i="5" s="1"/>
  <c r="T16" i="5" s="1"/>
  <c r="G20" i="3"/>
  <c r="H20" i="3"/>
  <c r="G21" i="3"/>
  <c r="H21" i="3"/>
  <c r="S17" i="5" s="1"/>
  <c r="T17" i="5" s="1"/>
  <c r="G25" i="3"/>
  <c r="H25" i="3"/>
  <c r="S95" i="5" s="1"/>
  <c r="T95" i="5" s="1"/>
  <c r="G14" i="3"/>
  <c r="H14" i="3"/>
  <c r="G15" i="3"/>
  <c r="H15" i="3"/>
  <c r="S132" i="5" s="1"/>
  <c r="T132" i="5" s="1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6" i="3"/>
  <c r="G47" i="3" s="1"/>
  <c r="H46" i="3"/>
  <c r="G101" i="3"/>
  <c r="G102" i="3" s="1"/>
  <c r="H101" i="3"/>
  <c r="G49" i="3"/>
  <c r="G50" i="3" s="1"/>
  <c r="H49" i="3"/>
  <c r="H50" i="3" s="1"/>
  <c r="G59" i="3"/>
  <c r="H59" i="3"/>
  <c r="G60" i="3"/>
  <c r="H60" i="3"/>
  <c r="G61" i="3"/>
  <c r="H61" i="3"/>
  <c r="G62" i="3"/>
  <c r="H62" i="3"/>
  <c r="G63" i="3"/>
  <c r="H63" i="3"/>
  <c r="G203" i="3"/>
  <c r="H203" i="3"/>
  <c r="G204" i="3"/>
  <c r="H204" i="3"/>
  <c r="G51" i="3"/>
  <c r="G52" i="3" s="1"/>
  <c r="H51" i="3"/>
  <c r="G53" i="3"/>
  <c r="H53" i="3"/>
  <c r="G54" i="3"/>
  <c r="H54" i="3"/>
  <c r="S43" i="5" s="1"/>
  <c r="T43" i="5" s="1"/>
  <c r="G84" i="3"/>
  <c r="G85" i="3" s="1"/>
  <c r="H84" i="3"/>
  <c r="G56" i="3"/>
  <c r="H56" i="3"/>
  <c r="G75" i="3"/>
  <c r="H75" i="3"/>
  <c r="G76" i="3"/>
  <c r="H76" i="3"/>
  <c r="S71" i="5" s="1"/>
  <c r="T71" i="5" s="1"/>
  <c r="G105" i="3"/>
  <c r="G106" i="3" s="1"/>
  <c r="H105" i="3"/>
  <c r="G26" i="3"/>
  <c r="H26" i="3"/>
  <c r="S101" i="5" s="1"/>
  <c r="T101" i="5" s="1"/>
  <c r="G27" i="3"/>
  <c r="H27" i="3"/>
  <c r="S103" i="5" s="1"/>
  <c r="T103" i="5" s="1"/>
  <c r="G28" i="3"/>
  <c r="H28" i="3"/>
  <c r="S111" i="5" s="1"/>
  <c r="T111" i="5" s="1"/>
  <c r="G29" i="3"/>
  <c r="H29" i="3"/>
  <c r="S112" i="5" s="1"/>
  <c r="T112" i="5" s="1"/>
  <c r="G30" i="3"/>
  <c r="H30" i="3"/>
  <c r="S113" i="5" s="1"/>
  <c r="T113" i="5" s="1"/>
  <c r="G31" i="3"/>
  <c r="H31" i="3"/>
  <c r="S114" i="5" s="1"/>
  <c r="T114" i="5" s="1"/>
  <c r="G32" i="3"/>
  <c r="H32" i="3"/>
  <c r="S120" i="5" s="1"/>
  <c r="T120" i="5" s="1"/>
  <c r="G33" i="3"/>
  <c r="H33" i="3"/>
  <c r="S153" i="5" s="1"/>
  <c r="T153" i="5" s="1"/>
  <c r="G34" i="3"/>
  <c r="H34" i="3"/>
  <c r="S154" i="5" s="1"/>
  <c r="T154" i="5" s="1"/>
  <c r="G86" i="3"/>
  <c r="H86" i="3"/>
  <c r="G88" i="3"/>
  <c r="H88" i="3"/>
  <c r="S44" i="5" s="1"/>
  <c r="T44" i="5" s="1"/>
  <c r="G89" i="3"/>
  <c r="H89" i="3"/>
  <c r="S50" i="5" s="1"/>
  <c r="T50" i="5" s="1"/>
  <c r="G90" i="3"/>
  <c r="H90" i="3"/>
  <c r="S104" i="5" s="1"/>
  <c r="T104" i="5" s="1"/>
  <c r="G97" i="3"/>
  <c r="G98" i="3" s="1"/>
  <c r="H97" i="3"/>
  <c r="G99" i="3"/>
  <c r="G100" i="3" s="1"/>
  <c r="H99" i="3"/>
  <c r="G69" i="3"/>
  <c r="H69" i="3"/>
  <c r="G70" i="3"/>
  <c r="H70" i="3"/>
  <c r="G71" i="3"/>
  <c r="H71" i="3"/>
  <c r="G109" i="3"/>
  <c r="H109" i="3"/>
  <c r="G110" i="3"/>
  <c r="H110" i="3"/>
  <c r="S84" i="5" s="1"/>
  <c r="T84" i="5" s="1"/>
  <c r="G111" i="3"/>
  <c r="H111" i="3"/>
  <c r="S85" i="5" s="1"/>
  <c r="T85" i="5" s="1"/>
  <c r="G112" i="3"/>
  <c r="H112" i="3"/>
  <c r="S144" i="5" s="1"/>
  <c r="T144" i="5" s="1"/>
  <c r="G114" i="3"/>
  <c r="H114" i="3"/>
  <c r="G115" i="3"/>
  <c r="H115" i="3"/>
  <c r="S58" i="5" s="1"/>
  <c r="T58" i="5" s="1"/>
  <c r="G123" i="3"/>
  <c r="G124" i="3" s="1"/>
  <c r="H123" i="3"/>
  <c r="G117" i="3"/>
  <c r="H117" i="3"/>
  <c r="G118" i="3"/>
  <c r="H118" i="3"/>
  <c r="S48" i="5" s="1"/>
  <c r="T48" i="5" s="1"/>
  <c r="G119" i="3"/>
  <c r="H119" i="3"/>
  <c r="S49" i="5" s="1"/>
  <c r="T49" i="5" s="1"/>
  <c r="G81" i="3"/>
  <c r="G83" i="3" s="1"/>
  <c r="H81" i="3"/>
  <c r="G82" i="3"/>
  <c r="H82" i="3"/>
  <c r="S56" i="5" s="1"/>
  <c r="T56" i="5" s="1"/>
  <c r="G92" i="3"/>
  <c r="H92" i="3"/>
  <c r="G93" i="3"/>
  <c r="H93" i="3"/>
  <c r="S61" i="5" s="1"/>
  <c r="T61" i="5" s="1"/>
  <c r="G94" i="3"/>
  <c r="H94" i="3"/>
  <c r="S57" i="5" s="1"/>
  <c r="T57" i="5" s="1"/>
  <c r="G95" i="3"/>
  <c r="H95" i="3"/>
  <c r="G107" i="3"/>
  <c r="G108" i="3" s="1"/>
  <c r="H107" i="3"/>
  <c r="G121" i="3"/>
  <c r="G122" i="3" s="1"/>
  <c r="H121" i="3"/>
  <c r="G65" i="3"/>
  <c r="H65" i="3"/>
  <c r="G66" i="3"/>
  <c r="H66" i="3"/>
  <c r="S63" i="5" s="1"/>
  <c r="T63" i="5" s="1"/>
  <c r="G67" i="3"/>
  <c r="H67" i="3"/>
  <c r="S64" i="5" s="1"/>
  <c r="T64" i="5" s="1"/>
  <c r="G73" i="3"/>
  <c r="G74" i="3" s="1"/>
  <c r="H73" i="3"/>
  <c r="G78" i="3"/>
  <c r="G80" i="3" s="1"/>
  <c r="H78" i="3"/>
  <c r="G79" i="3"/>
  <c r="H79" i="3"/>
  <c r="S134" i="5" s="1"/>
  <c r="T134" i="5" s="1"/>
  <c r="G271" i="3"/>
  <c r="G272" i="3" s="1"/>
  <c r="H271" i="3"/>
  <c r="H272" i="3" s="1"/>
  <c r="G144" i="3"/>
  <c r="H144" i="3"/>
  <c r="G145" i="3"/>
  <c r="H145" i="3"/>
  <c r="G140" i="3"/>
  <c r="G141" i="3" s="1"/>
  <c r="H140" i="3"/>
  <c r="G138" i="3"/>
  <c r="G139" i="3" s="1"/>
  <c r="H138" i="3"/>
  <c r="G142" i="3"/>
  <c r="G143" i="3" s="1"/>
  <c r="H142" i="3"/>
  <c r="G151" i="3"/>
  <c r="G153" i="3" s="1"/>
  <c r="H151" i="3"/>
  <c r="G152" i="3"/>
  <c r="H152" i="3"/>
  <c r="S122" i="5" s="1"/>
  <c r="T122" i="5" s="1"/>
  <c r="G149" i="3"/>
  <c r="G150" i="3" s="1"/>
  <c r="H149" i="3"/>
  <c r="H150" i="3" s="1"/>
  <c r="G147" i="3"/>
  <c r="G148" i="3" s="1"/>
  <c r="H147" i="3"/>
  <c r="G154" i="3"/>
  <c r="G155" i="3" s="1"/>
  <c r="H154" i="3"/>
  <c r="G156" i="3"/>
  <c r="H156" i="3"/>
  <c r="G157" i="3"/>
  <c r="H157" i="3"/>
  <c r="G158" i="3"/>
  <c r="H158" i="3"/>
  <c r="G159" i="3"/>
  <c r="H159" i="3"/>
  <c r="G221" i="3"/>
  <c r="G222" i="3" s="1"/>
  <c r="H221" i="3"/>
  <c r="G161" i="3"/>
  <c r="G162" i="3" s="1"/>
  <c r="H161" i="3"/>
  <c r="G163" i="3"/>
  <c r="G164" i="3" s="1"/>
  <c r="H163" i="3"/>
  <c r="G165" i="3"/>
  <c r="H165" i="3"/>
  <c r="G166" i="3"/>
  <c r="H166" i="3"/>
  <c r="S93" i="5" s="1"/>
  <c r="T93" i="5" s="1"/>
  <c r="G167" i="3"/>
  <c r="H167" i="3"/>
  <c r="G168" i="3"/>
  <c r="H168" i="3"/>
  <c r="G174" i="3"/>
  <c r="H174" i="3"/>
  <c r="G175" i="3"/>
  <c r="H175" i="3"/>
  <c r="S138" i="5" s="1"/>
  <c r="T138" i="5" s="1"/>
  <c r="G176" i="3"/>
  <c r="H176" i="3"/>
  <c r="S141" i="5" s="1"/>
  <c r="T141" i="5" s="1"/>
  <c r="G177" i="3"/>
  <c r="H177" i="3"/>
  <c r="S140" i="5" s="1"/>
  <c r="T140" i="5" s="1"/>
  <c r="G179" i="3"/>
  <c r="G180" i="3" s="1"/>
  <c r="H179" i="3"/>
  <c r="G181" i="3"/>
  <c r="G182" i="3" s="1"/>
  <c r="H181" i="3"/>
  <c r="G170" i="3"/>
  <c r="H170" i="3"/>
  <c r="G171" i="3"/>
  <c r="H171" i="3"/>
  <c r="S99" i="5" s="1"/>
  <c r="T99" i="5" s="1"/>
  <c r="G172" i="3"/>
  <c r="H172" i="3"/>
  <c r="S100" i="5" s="1"/>
  <c r="T100" i="5" s="1"/>
  <c r="G183" i="3"/>
  <c r="G184" i="3" s="1"/>
  <c r="H183" i="3"/>
  <c r="G103" i="3"/>
  <c r="G104" i="3" s="1"/>
  <c r="H103" i="3"/>
  <c r="G214" i="3"/>
  <c r="G215" i="3" s="1"/>
  <c r="H214" i="3"/>
  <c r="G185" i="3"/>
  <c r="H185" i="3"/>
  <c r="G186" i="3"/>
  <c r="H186" i="3"/>
  <c r="S107" i="5" s="1"/>
  <c r="T107" i="5" s="1"/>
  <c r="G187" i="3"/>
  <c r="H187" i="3"/>
  <c r="S109" i="5" s="1"/>
  <c r="T109" i="5" s="1"/>
  <c r="G188" i="3"/>
  <c r="H188" i="3"/>
  <c r="S68" i="5" s="1"/>
  <c r="T68" i="5" s="1"/>
  <c r="G189" i="3"/>
  <c r="H189" i="3"/>
  <c r="S108" i="5" s="1"/>
  <c r="T108" i="5" s="1"/>
  <c r="G190" i="3"/>
  <c r="H190" i="3"/>
  <c r="G192" i="3"/>
  <c r="H192" i="3"/>
  <c r="G193" i="3"/>
  <c r="H193" i="3"/>
  <c r="S118" i="5" s="1"/>
  <c r="T118" i="5" s="1"/>
  <c r="G194" i="3"/>
  <c r="H194" i="3"/>
  <c r="S115" i="5" s="1"/>
  <c r="T115" i="5" s="1"/>
  <c r="G195" i="3"/>
  <c r="H195" i="3"/>
  <c r="S119" i="5" s="1"/>
  <c r="T119" i="5" s="1"/>
  <c r="G196" i="3"/>
  <c r="H196" i="3"/>
  <c r="S117" i="5" s="1"/>
  <c r="T117" i="5" s="1"/>
  <c r="G198" i="3"/>
  <c r="G199" i="3" s="1"/>
  <c r="H198" i="3"/>
  <c r="G212" i="3"/>
  <c r="G213" i="3" s="1"/>
  <c r="H212" i="3"/>
  <c r="G206" i="3"/>
  <c r="G207" i="3" s="1"/>
  <c r="H206" i="3"/>
  <c r="G208" i="3"/>
  <c r="H208" i="3"/>
  <c r="G209" i="3"/>
  <c r="H209" i="3"/>
  <c r="S126" i="5" s="1"/>
  <c r="T126" i="5" s="1"/>
  <c r="G210" i="3"/>
  <c r="H210" i="3"/>
  <c r="S127" i="5" s="1"/>
  <c r="T127" i="5" s="1"/>
  <c r="G200" i="3"/>
  <c r="H200" i="3"/>
  <c r="G201" i="3"/>
  <c r="H201" i="3"/>
  <c r="S137" i="5" s="1"/>
  <c r="T137" i="5" s="1"/>
  <c r="G231" i="3"/>
  <c r="H231" i="3"/>
  <c r="S145" i="5" s="1"/>
  <c r="T145" i="5" s="1"/>
  <c r="G227" i="3"/>
  <c r="H227" i="3"/>
  <c r="G230" i="3"/>
  <c r="H230" i="3"/>
  <c r="G247" i="3"/>
  <c r="H247" i="3"/>
  <c r="S86" i="5" s="1"/>
  <c r="T86" i="5" s="1"/>
  <c r="G238" i="3"/>
  <c r="H238" i="3"/>
  <c r="G239" i="3"/>
  <c r="H239" i="3"/>
  <c r="S25" i="5" s="1"/>
  <c r="T25" i="5" s="1"/>
  <c r="G240" i="3"/>
  <c r="H240" i="3"/>
  <c r="S26" i="5" s="1"/>
  <c r="T26" i="5" s="1"/>
  <c r="G241" i="3"/>
  <c r="H241" i="3"/>
  <c r="S30" i="5" s="1"/>
  <c r="T30" i="5" s="1"/>
  <c r="G242" i="3"/>
  <c r="H242" i="3"/>
  <c r="S33" i="5" s="1"/>
  <c r="T33" i="5" s="1"/>
  <c r="G243" i="3"/>
  <c r="H243" i="3"/>
  <c r="S69" i="5" s="1"/>
  <c r="T69" i="5" s="1"/>
  <c r="G244" i="3"/>
  <c r="H244" i="3"/>
  <c r="S77" i="5" s="1"/>
  <c r="T77" i="5" s="1"/>
  <c r="G245" i="3"/>
  <c r="H245" i="3"/>
  <c r="S80" i="5" s="1"/>
  <c r="T80" i="5" s="1"/>
  <c r="G246" i="3"/>
  <c r="H246" i="3"/>
  <c r="S83" i="5" s="1"/>
  <c r="T83" i="5" s="1"/>
  <c r="G248" i="3"/>
  <c r="H248" i="3"/>
  <c r="S105" i="5" s="1"/>
  <c r="T105" i="5" s="1"/>
  <c r="G249" i="3"/>
  <c r="H249" i="3"/>
  <c r="S121" i="5" s="1"/>
  <c r="T121" i="5" s="1"/>
  <c r="G250" i="3"/>
  <c r="H250" i="3"/>
  <c r="S139" i="5" s="1"/>
  <c r="T139" i="5" s="1"/>
  <c r="G251" i="3"/>
  <c r="H251" i="3"/>
  <c r="S151" i="5" s="1"/>
  <c r="T151" i="5" s="1"/>
  <c r="G263" i="3"/>
  <c r="G266" i="3" s="1"/>
  <c r="H263" i="3"/>
  <c r="G264" i="3"/>
  <c r="H264" i="3"/>
  <c r="S67" i="5" s="1"/>
  <c r="T67" i="5" s="1"/>
  <c r="G265" i="3"/>
  <c r="H265" i="3"/>
  <c r="S66" i="5" s="1"/>
  <c r="T66" i="5" s="1"/>
  <c r="G253" i="3"/>
  <c r="H253" i="3"/>
  <c r="G254" i="3"/>
  <c r="H254" i="3"/>
  <c r="S24" i="5" s="1"/>
  <c r="T24" i="5" s="1"/>
  <c r="G255" i="3"/>
  <c r="H255" i="3"/>
  <c r="S91" i="5" s="1"/>
  <c r="T91" i="5" s="1"/>
  <c r="G256" i="3"/>
  <c r="H256" i="3"/>
  <c r="S129" i="5" s="1"/>
  <c r="T129" i="5" s="1"/>
  <c r="G257" i="3"/>
  <c r="H257" i="3"/>
  <c r="S130" i="5" s="1"/>
  <c r="T130" i="5" s="1"/>
  <c r="G258" i="3"/>
  <c r="H258" i="3"/>
  <c r="S135" i="5" s="1"/>
  <c r="T135" i="5" s="1"/>
  <c r="G259" i="3"/>
  <c r="H259" i="3"/>
  <c r="S136" i="5" s="1"/>
  <c r="T136" i="5" s="1"/>
  <c r="G260" i="3"/>
  <c r="H260" i="3"/>
  <c r="S146" i="5" s="1"/>
  <c r="T146" i="5" s="1"/>
  <c r="G261" i="3"/>
  <c r="H261" i="3"/>
  <c r="S147" i="5" s="1"/>
  <c r="T147" i="5" s="1"/>
  <c r="G216" i="3"/>
  <c r="G217" i="3" s="1"/>
  <c r="H216" i="3"/>
  <c r="H217" i="3" s="1"/>
  <c r="G233" i="3"/>
  <c r="H233" i="3"/>
  <c r="G234" i="3"/>
  <c r="H234" i="3"/>
  <c r="S149" i="5" s="1"/>
  <c r="T149" i="5" s="1"/>
  <c r="G235" i="3"/>
  <c r="H235" i="3"/>
  <c r="S148" i="5" s="1"/>
  <c r="T148" i="5" s="1"/>
  <c r="G236" i="3"/>
  <c r="H236" i="3"/>
  <c r="G218" i="3"/>
  <c r="H218" i="3"/>
  <c r="G219" i="3"/>
  <c r="H219" i="3"/>
  <c r="G125" i="3"/>
  <c r="H125" i="3"/>
  <c r="G126" i="3"/>
  <c r="H126" i="3"/>
  <c r="S6" i="5" s="1"/>
  <c r="T6" i="5" s="1"/>
  <c r="G127" i="3"/>
  <c r="H127" i="3"/>
  <c r="S7" i="5" s="1"/>
  <c r="T7" i="5" s="1"/>
  <c r="G128" i="3"/>
  <c r="H128" i="3"/>
  <c r="S8" i="5" s="1"/>
  <c r="T8" i="5" s="1"/>
  <c r="G129" i="3"/>
  <c r="H129" i="3"/>
  <c r="G130" i="3"/>
  <c r="H130" i="3"/>
  <c r="S9" i="5" s="1"/>
  <c r="T9" i="5" s="1"/>
  <c r="G131" i="3"/>
  <c r="H131" i="3"/>
  <c r="S10" i="5" s="1"/>
  <c r="T10" i="5" s="1"/>
  <c r="G132" i="3"/>
  <c r="H132" i="3"/>
  <c r="S11" i="5" s="1"/>
  <c r="T11" i="5" s="1"/>
  <c r="G133" i="3"/>
  <c r="H133" i="3"/>
  <c r="S12" i="5" s="1"/>
  <c r="T12" i="5" s="1"/>
  <c r="G134" i="3"/>
  <c r="H134" i="3"/>
  <c r="S13" i="5" s="1"/>
  <c r="T13" i="5" s="1"/>
  <c r="G135" i="3"/>
  <c r="H135" i="3"/>
  <c r="S14" i="5" s="1"/>
  <c r="T14" i="5" s="1"/>
  <c r="G136" i="3"/>
  <c r="H136" i="3"/>
  <c r="G223" i="3"/>
  <c r="H223" i="3"/>
  <c r="G224" i="3"/>
  <c r="H224" i="3"/>
  <c r="S32" i="5" s="1"/>
  <c r="T32" i="5" s="1"/>
  <c r="G225" i="3"/>
  <c r="H225" i="3"/>
  <c r="S39" i="5" s="1"/>
  <c r="T39" i="5" s="1"/>
  <c r="G226" i="3"/>
  <c r="H226" i="3"/>
  <c r="S45" i="5" s="1"/>
  <c r="T45" i="5" s="1"/>
  <c r="G228" i="3"/>
  <c r="H228" i="3"/>
  <c r="S78" i="5" s="1"/>
  <c r="T78" i="5" s="1"/>
  <c r="G229" i="3"/>
  <c r="H229" i="3"/>
  <c r="S79" i="5" s="1"/>
  <c r="T79" i="5" s="1"/>
  <c r="G269" i="3"/>
  <c r="G270" i="3" s="1"/>
  <c r="H269" i="3"/>
  <c r="G267" i="3"/>
  <c r="G268" i="3" s="1"/>
  <c r="H267" i="3"/>
  <c r="H268" i="3" s="1"/>
  <c r="H57" i="3"/>
  <c r="S106" i="5" s="1"/>
  <c r="T106" i="5" s="1"/>
  <c r="G57" i="3"/>
  <c r="F7" i="3"/>
  <c r="F8" i="3"/>
  <c r="F5" i="3"/>
  <c r="F9" i="3"/>
  <c r="F10" i="3"/>
  <c r="F23" i="3"/>
  <c r="F24" i="3"/>
  <c r="F12" i="3"/>
  <c r="F13" i="3" s="1"/>
  <c r="F17" i="3"/>
  <c r="F18" i="3"/>
  <c r="F19" i="3"/>
  <c r="F20" i="3"/>
  <c r="F21" i="3"/>
  <c r="F25" i="3"/>
  <c r="F14" i="3"/>
  <c r="F15" i="3"/>
  <c r="F36" i="3"/>
  <c r="F37" i="3"/>
  <c r="F38" i="3"/>
  <c r="F39" i="3"/>
  <c r="F40" i="3"/>
  <c r="F41" i="3"/>
  <c r="F42" i="3"/>
  <c r="F43" i="3"/>
  <c r="F44" i="3"/>
  <c r="F46" i="3"/>
  <c r="F47" i="3" s="1"/>
  <c r="F101" i="3"/>
  <c r="F102" i="3" s="1"/>
  <c r="F49" i="3"/>
  <c r="F50" i="3" s="1"/>
  <c r="F59" i="3"/>
  <c r="F60" i="3"/>
  <c r="F61" i="3"/>
  <c r="F62" i="3"/>
  <c r="F63" i="3"/>
  <c r="F203" i="3"/>
  <c r="F205" i="3" s="1"/>
  <c r="F204" i="3"/>
  <c r="F51" i="3"/>
  <c r="F52" i="3" s="1"/>
  <c r="F53" i="3"/>
  <c r="F54" i="3"/>
  <c r="F84" i="3"/>
  <c r="F85" i="3" s="1"/>
  <c r="F56" i="3"/>
  <c r="F75" i="3"/>
  <c r="F76" i="3"/>
  <c r="F105" i="3"/>
  <c r="F106" i="3" s="1"/>
  <c r="F26" i="3"/>
  <c r="F27" i="3"/>
  <c r="F28" i="3"/>
  <c r="F29" i="3"/>
  <c r="F30" i="3"/>
  <c r="F31" i="3"/>
  <c r="F32" i="3"/>
  <c r="F33" i="3"/>
  <c r="F34" i="3"/>
  <c r="F86" i="3"/>
  <c r="F88" i="3"/>
  <c r="F89" i="3"/>
  <c r="F90" i="3"/>
  <c r="F97" i="3"/>
  <c r="F98" i="3" s="1"/>
  <c r="F99" i="3"/>
  <c r="F100" i="3" s="1"/>
  <c r="F69" i="3"/>
  <c r="F70" i="3"/>
  <c r="F71" i="3"/>
  <c r="F109" i="3"/>
  <c r="F110" i="3"/>
  <c r="F111" i="3"/>
  <c r="F112" i="3"/>
  <c r="F114" i="3"/>
  <c r="F116" i="3" s="1"/>
  <c r="F115" i="3"/>
  <c r="F123" i="3"/>
  <c r="F124" i="3" s="1"/>
  <c r="F117" i="3"/>
  <c r="F118" i="3"/>
  <c r="F119" i="3"/>
  <c r="F81" i="3"/>
  <c r="F82" i="3"/>
  <c r="F92" i="3"/>
  <c r="F93" i="3"/>
  <c r="F94" i="3"/>
  <c r="F95" i="3"/>
  <c r="F107" i="3"/>
  <c r="F108" i="3" s="1"/>
  <c r="F121" i="3"/>
  <c r="F122" i="3" s="1"/>
  <c r="F65" i="3"/>
  <c r="F66" i="3"/>
  <c r="F67" i="3"/>
  <c r="F73" i="3"/>
  <c r="F74" i="3" s="1"/>
  <c r="F78" i="3"/>
  <c r="F79" i="3"/>
  <c r="F271" i="3"/>
  <c r="F272" i="3" s="1"/>
  <c r="F144" i="3"/>
  <c r="F145" i="3"/>
  <c r="F140" i="3"/>
  <c r="F141" i="3" s="1"/>
  <c r="F138" i="3"/>
  <c r="F139" i="3" s="1"/>
  <c r="F142" i="3"/>
  <c r="F143" i="3" s="1"/>
  <c r="F151" i="3"/>
  <c r="F152" i="3"/>
  <c r="F149" i="3"/>
  <c r="F150" i="3" s="1"/>
  <c r="F147" i="3"/>
  <c r="F148" i="3" s="1"/>
  <c r="F154" i="3"/>
  <c r="F155" i="3" s="1"/>
  <c r="F156" i="3"/>
  <c r="F157" i="3"/>
  <c r="F158" i="3"/>
  <c r="F159" i="3"/>
  <c r="F221" i="3"/>
  <c r="F222" i="3" s="1"/>
  <c r="F161" i="3"/>
  <c r="F162" i="3" s="1"/>
  <c r="F163" i="3"/>
  <c r="F164" i="3" s="1"/>
  <c r="F165" i="3"/>
  <c r="F166" i="3"/>
  <c r="F167" i="3"/>
  <c r="F168" i="3"/>
  <c r="F174" i="3"/>
  <c r="F175" i="3"/>
  <c r="F176" i="3"/>
  <c r="F177" i="3"/>
  <c r="F179" i="3"/>
  <c r="F180" i="3" s="1"/>
  <c r="F181" i="3"/>
  <c r="F182" i="3" s="1"/>
  <c r="F170" i="3"/>
  <c r="F171" i="3"/>
  <c r="F172" i="3"/>
  <c r="F183" i="3"/>
  <c r="F184" i="3" s="1"/>
  <c r="F103" i="3"/>
  <c r="F104" i="3" s="1"/>
  <c r="F214" i="3"/>
  <c r="F215" i="3" s="1"/>
  <c r="F185" i="3"/>
  <c r="F186" i="3"/>
  <c r="F187" i="3"/>
  <c r="F188" i="3"/>
  <c r="F189" i="3"/>
  <c r="F190" i="3"/>
  <c r="F192" i="3"/>
  <c r="F193" i="3"/>
  <c r="F194" i="3"/>
  <c r="F195" i="3"/>
  <c r="F196" i="3"/>
  <c r="F198" i="3"/>
  <c r="F199" i="3" s="1"/>
  <c r="F212" i="3"/>
  <c r="F213" i="3" s="1"/>
  <c r="F206" i="3"/>
  <c r="F207" i="3" s="1"/>
  <c r="F208" i="3"/>
  <c r="F209" i="3"/>
  <c r="F210" i="3"/>
  <c r="F200" i="3"/>
  <c r="F201" i="3"/>
  <c r="F231" i="3"/>
  <c r="F227" i="3"/>
  <c r="F230" i="3"/>
  <c r="F247" i="3"/>
  <c r="F238" i="3"/>
  <c r="F239" i="3"/>
  <c r="F240" i="3"/>
  <c r="F241" i="3"/>
  <c r="F242" i="3"/>
  <c r="F243" i="3"/>
  <c r="F244" i="3"/>
  <c r="F245" i="3"/>
  <c r="F246" i="3"/>
  <c r="F248" i="3"/>
  <c r="F249" i="3"/>
  <c r="F250" i="3"/>
  <c r="F251" i="3"/>
  <c r="F263" i="3"/>
  <c r="F264" i="3"/>
  <c r="F265" i="3"/>
  <c r="F253" i="3"/>
  <c r="F254" i="3"/>
  <c r="F255" i="3"/>
  <c r="F256" i="3"/>
  <c r="F257" i="3"/>
  <c r="F258" i="3"/>
  <c r="F259" i="3"/>
  <c r="F260" i="3"/>
  <c r="F261" i="3"/>
  <c r="F216" i="3"/>
  <c r="F217" i="3" s="1"/>
  <c r="F233" i="3"/>
  <c r="F234" i="3"/>
  <c r="F235" i="3"/>
  <c r="F236" i="3"/>
  <c r="F218" i="3"/>
  <c r="F219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223" i="3"/>
  <c r="F224" i="3"/>
  <c r="F225" i="3"/>
  <c r="F226" i="3"/>
  <c r="F228" i="3"/>
  <c r="F229" i="3"/>
  <c r="F269" i="3"/>
  <c r="F270" i="3" s="1"/>
  <c r="F267" i="3"/>
  <c r="F268" i="3" s="1"/>
  <c r="F57" i="3"/>
  <c r="G6" i="3" l="1"/>
  <c r="F6" i="3"/>
  <c r="S155" i="5"/>
  <c r="T155" i="5" s="1"/>
  <c r="H270" i="3"/>
  <c r="H266" i="3"/>
  <c r="F266" i="3"/>
  <c r="F237" i="3"/>
  <c r="G262" i="3"/>
  <c r="S23" i="5"/>
  <c r="T23" i="5" s="1"/>
  <c r="H262" i="3"/>
  <c r="F262" i="3"/>
  <c r="F252" i="3"/>
  <c r="S22" i="5"/>
  <c r="T22" i="5" s="1"/>
  <c r="H252" i="3"/>
  <c r="G178" i="3"/>
  <c r="G169" i="3"/>
  <c r="G68" i="3"/>
  <c r="G58" i="3"/>
  <c r="G252" i="3"/>
  <c r="S150" i="5"/>
  <c r="T150" i="5" s="1"/>
  <c r="H237" i="3"/>
  <c r="G237" i="3"/>
  <c r="S21" i="5"/>
  <c r="T21" i="5" s="1"/>
  <c r="H232" i="3"/>
  <c r="G232" i="3"/>
  <c r="F232" i="3"/>
  <c r="S88" i="5"/>
  <c r="T88" i="5" s="1"/>
  <c r="H222" i="3"/>
  <c r="F220" i="3"/>
  <c r="S152" i="5"/>
  <c r="T152" i="5" s="1"/>
  <c r="H220" i="3"/>
  <c r="G220" i="3"/>
  <c r="S65" i="5"/>
  <c r="T65" i="5" s="1"/>
  <c r="H215" i="3"/>
  <c r="S123" i="5"/>
  <c r="T123" i="5" s="1"/>
  <c r="H213" i="3"/>
  <c r="G211" i="3"/>
  <c r="F211" i="3"/>
  <c r="S125" i="5"/>
  <c r="T125" i="5" s="1"/>
  <c r="H211" i="3"/>
  <c r="S124" i="5"/>
  <c r="T124" i="5" s="1"/>
  <c r="H207" i="3"/>
  <c r="H205" i="3"/>
  <c r="G205" i="3"/>
  <c r="S128" i="5"/>
  <c r="T128" i="5" s="1"/>
  <c r="H202" i="3"/>
  <c r="F202" i="3"/>
  <c r="G202" i="3"/>
  <c r="S90" i="5"/>
  <c r="T90" i="5" s="1"/>
  <c r="H199" i="3"/>
  <c r="F197" i="3"/>
  <c r="G197" i="3"/>
  <c r="S116" i="5"/>
  <c r="T116" i="5" s="1"/>
  <c r="H197" i="3"/>
  <c r="F191" i="3"/>
  <c r="S110" i="5"/>
  <c r="T110" i="5" s="1"/>
  <c r="H191" i="3"/>
  <c r="G191" i="3"/>
  <c r="S102" i="5"/>
  <c r="T102" i="5" s="1"/>
  <c r="H184" i="3"/>
  <c r="S98" i="5"/>
  <c r="T98" i="5" s="1"/>
  <c r="H182" i="3"/>
  <c r="S96" i="5"/>
  <c r="T96" i="5" s="1"/>
  <c r="H180" i="3"/>
  <c r="F173" i="3"/>
  <c r="H178" i="3"/>
  <c r="F178" i="3"/>
  <c r="G173" i="3"/>
  <c r="S74" i="5"/>
  <c r="T74" i="5" s="1"/>
  <c r="H173" i="3"/>
  <c r="S92" i="5"/>
  <c r="T92" i="5" s="1"/>
  <c r="H169" i="3"/>
  <c r="F169" i="3"/>
  <c r="S76" i="5"/>
  <c r="T76" i="5" s="1"/>
  <c r="H164" i="3"/>
  <c r="S89" i="5"/>
  <c r="T89" i="5" s="1"/>
  <c r="H162" i="3"/>
  <c r="F58" i="3"/>
  <c r="H160" i="3"/>
  <c r="F160" i="3"/>
  <c r="G160" i="3"/>
  <c r="S87" i="5"/>
  <c r="T87" i="5" s="1"/>
  <c r="H155" i="3"/>
  <c r="S36" i="5"/>
  <c r="T36" i="5" s="1"/>
  <c r="H153" i="3"/>
  <c r="F153" i="3"/>
  <c r="S82" i="5"/>
  <c r="T82" i="5" s="1"/>
  <c r="H148" i="3"/>
  <c r="S81" i="5"/>
  <c r="T81" i="5" s="1"/>
  <c r="H146" i="3"/>
  <c r="F146" i="3"/>
  <c r="G146" i="3"/>
  <c r="S75" i="5"/>
  <c r="T75" i="5" s="1"/>
  <c r="H143" i="3"/>
  <c r="S97" i="5"/>
  <c r="T97" i="5" s="1"/>
  <c r="H141" i="3"/>
  <c r="S94" i="5"/>
  <c r="T94" i="5" s="1"/>
  <c r="H139" i="3"/>
  <c r="S5" i="5"/>
  <c r="T5" i="5" s="1"/>
  <c r="H137" i="3"/>
  <c r="F137" i="3"/>
  <c r="G137" i="3"/>
  <c r="G116" i="3"/>
  <c r="S60" i="5"/>
  <c r="T60" i="5" s="1"/>
  <c r="H124" i="3"/>
  <c r="S29" i="5"/>
  <c r="T29" i="5" s="1"/>
  <c r="H122" i="3"/>
  <c r="F120" i="3"/>
  <c r="S47" i="5"/>
  <c r="T47" i="5" s="1"/>
  <c r="H120" i="3"/>
  <c r="G120" i="3"/>
  <c r="S59" i="5"/>
  <c r="T59" i="5" s="1"/>
  <c r="H116" i="3"/>
  <c r="F113" i="3"/>
  <c r="S19" i="5"/>
  <c r="T19" i="5" s="1"/>
  <c r="H113" i="3"/>
  <c r="G113" i="3"/>
  <c r="S54" i="5"/>
  <c r="T54" i="5" s="1"/>
  <c r="H108" i="3"/>
  <c r="S46" i="5"/>
  <c r="T46" i="5" s="1"/>
  <c r="H106" i="3"/>
  <c r="S55" i="5"/>
  <c r="T55" i="5" s="1"/>
  <c r="H104" i="3"/>
  <c r="S31" i="5"/>
  <c r="T31" i="5" s="1"/>
  <c r="H102" i="3"/>
  <c r="F96" i="3"/>
  <c r="H83" i="3"/>
  <c r="S52" i="5"/>
  <c r="T52" i="5" s="1"/>
  <c r="H100" i="3"/>
  <c r="S51" i="5"/>
  <c r="T51" i="5" s="1"/>
  <c r="H98" i="3"/>
  <c r="H96" i="3"/>
  <c r="G96" i="3"/>
  <c r="F80" i="3"/>
  <c r="F91" i="3"/>
  <c r="H91" i="3"/>
  <c r="G91" i="3"/>
  <c r="S37" i="5"/>
  <c r="T37" i="5" s="1"/>
  <c r="H85" i="3"/>
  <c r="F83" i="3"/>
  <c r="S133" i="5"/>
  <c r="T133" i="5" s="1"/>
  <c r="H80" i="3"/>
  <c r="G77" i="3"/>
  <c r="S70" i="5"/>
  <c r="T70" i="5" s="1"/>
  <c r="H77" i="3"/>
  <c r="F77" i="3"/>
  <c r="S72" i="5"/>
  <c r="T72" i="5" s="1"/>
  <c r="H74" i="3"/>
  <c r="G72" i="3"/>
  <c r="H72" i="3"/>
  <c r="F72" i="3"/>
  <c r="F68" i="3"/>
  <c r="S62" i="5"/>
  <c r="T62" i="5" s="1"/>
  <c r="H68" i="3"/>
  <c r="F64" i="3"/>
  <c r="H64" i="3"/>
  <c r="G64" i="3"/>
  <c r="S38" i="5"/>
  <c r="T38" i="5" s="1"/>
  <c r="H58" i="3"/>
  <c r="F55" i="3"/>
  <c r="S40" i="5"/>
  <c r="T40" i="5" s="1"/>
  <c r="H55" i="3"/>
  <c r="G55" i="3"/>
  <c r="S73" i="5"/>
  <c r="T73" i="5" s="1"/>
  <c r="H52" i="3"/>
  <c r="S53" i="5"/>
  <c r="T53" i="5" s="1"/>
  <c r="H47" i="3"/>
  <c r="G22" i="3"/>
  <c r="F45" i="3"/>
  <c r="G45" i="3"/>
  <c r="H45" i="3"/>
  <c r="H35" i="3"/>
  <c r="F35" i="3"/>
  <c r="G35" i="3"/>
  <c r="F22" i="3"/>
  <c r="F16" i="3"/>
  <c r="H22" i="3"/>
  <c r="S131" i="5"/>
  <c r="T131" i="5" s="1"/>
  <c r="H16" i="3"/>
  <c r="G16" i="3"/>
  <c r="S18" i="5"/>
  <c r="T18" i="5" s="1"/>
  <c r="H13" i="3"/>
  <c r="G11" i="3"/>
  <c r="F11" i="3"/>
  <c r="S27" i="5"/>
  <c r="T27" i="5" s="1"/>
  <c r="H11" i="3"/>
  <c r="S20" i="5"/>
  <c r="T20" i="5" s="1"/>
  <c r="H6" i="3"/>
  <c r="S41" i="5"/>
  <c r="T41" i="5" s="1"/>
  <c r="S42" i="5"/>
  <c r="T42" i="5" s="1"/>
  <c r="S34" i="5"/>
  <c r="T34" i="5" s="1"/>
  <c r="S35" i="5"/>
  <c r="T35" i="5" s="1"/>
  <c r="I267" i="3"/>
  <c r="I268" i="3" s="1"/>
  <c r="I136" i="3"/>
  <c r="I128" i="3"/>
  <c r="I234" i="3"/>
  <c r="I256" i="3"/>
  <c r="I250" i="3"/>
  <c r="I241" i="3"/>
  <c r="I201" i="3"/>
  <c r="I196" i="3"/>
  <c r="I187" i="3"/>
  <c r="I170" i="3"/>
  <c r="I167" i="3"/>
  <c r="I157" i="3"/>
  <c r="I138" i="3"/>
  <c r="I139" i="3" s="1"/>
  <c r="I67" i="3"/>
  <c r="I92" i="3"/>
  <c r="I114" i="3"/>
  <c r="I99" i="3"/>
  <c r="I100" i="3" s="1"/>
  <c r="I32" i="3"/>
  <c r="I76" i="3"/>
  <c r="I203" i="3"/>
  <c r="I46" i="3"/>
  <c r="I47" i="3" s="1"/>
  <c r="I37" i="3"/>
  <c r="I18" i="3"/>
  <c r="I8" i="3"/>
  <c r="I226" i="3"/>
  <c r="I132" i="3"/>
  <c r="I219" i="3"/>
  <c r="I260" i="3"/>
  <c r="I265" i="3"/>
  <c r="I245" i="3"/>
  <c r="I247" i="3"/>
  <c r="I208" i="3"/>
  <c r="I192" i="3"/>
  <c r="I103" i="3"/>
  <c r="I104" i="3" s="1"/>
  <c r="I176" i="3"/>
  <c r="I161" i="3"/>
  <c r="I162" i="3" s="1"/>
  <c r="I149" i="3"/>
  <c r="I150" i="3" s="1"/>
  <c r="I271" i="3"/>
  <c r="I272" i="3" s="1"/>
  <c r="I107" i="3"/>
  <c r="I108" i="3" s="1"/>
  <c r="I118" i="3"/>
  <c r="I109" i="3"/>
  <c r="I88" i="3"/>
  <c r="I28" i="3"/>
  <c r="I54" i="3"/>
  <c r="I60" i="3"/>
  <c r="I41" i="3"/>
  <c r="I25" i="3"/>
  <c r="I23" i="3"/>
  <c r="I255" i="3"/>
  <c r="I240" i="3"/>
  <c r="I181" i="3"/>
  <c r="I182" i="3" s="1"/>
  <c r="I140" i="3"/>
  <c r="I141" i="3" s="1"/>
  <c r="I97" i="3"/>
  <c r="I98" i="3" s="1"/>
  <c r="I63" i="3"/>
  <c r="I135" i="3"/>
  <c r="I127" i="3"/>
  <c r="I200" i="3"/>
  <c r="I166" i="3"/>
  <c r="I112" i="3"/>
  <c r="I75" i="3"/>
  <c r="I7" i="3"/>
  <c r="I269" i="3"/>
  <c r="I270" i="3" s="1"/>
  <c r="I249" i="3"/>
  <c r="I186" i="3"/>
  <c r="I66" i="3"/>
  <c r="I31" i="3"/>
  <c r="I36" i="3"/>
  <c r="I233" i="3"/>
  <c r="I195" i="3"/>
  <c r="I156" i="3"/>
  <c r="I82" i="3"/>
  <c r="I44" i="3"/>
  <c r="I17" i="3"/>
  <c r="I225" i="3"/>
  <c r="I131" i="3"/>
  <c r="I218" i="3"/>
  <c r="I259" i="3"/>
  <c r="I264" i="3"/>
  <c r="I244" i="3"/>
  <c r="I230" i="3"/>
  <c r="I206" i="3"/>
  <c r="I207" i="3" s="1"/>
  <c r="I190" i="3"/>
  <c r="I183" i="3"/>
  <c r="I184" i="3" s="1"/>
  <c r="I175" i="3"/>
  <c r="I221" i="3"/>
  <c r="I222" i="3" s="1"/>
  <c r="I152" i="3"/>
  <c r="I79" i="3"/>
  <c r="I95" i="3"/>
  <c r="I117" i="3"/>
  <c r="I71" i="3"/>
  <c r="I86" i="3"/>
  <c r="I27" i="3"/>
  <c r="I53" i="3"/>
  <c r="I59" i="3"/>
  <c r="I40" i="3"/>
  <c r="I21" i="3"/>
  <c r="I10" i="3"/>
  <c r="I216" i="3"/>
  <c r="I217" i="3" s="1"/>
  <c r="I239" i="3"/>
  <c r="I179" i="3"/>
  <c r="I180" i="3" s="1"/>
  <c r="I145" i="3"/>
  <c r="I90" i="3"/>
  <c r="I15" i="3"/>
  <c r="I228" i="3"/>
  <c r="I133" i="3"/>
  <c r="I125" i="3"/>
  <c r="I261" i="3"/>
  <c r="I253" i="3"/>
  <c r="I246" i="3"/>
  <c r="I238" i="3"/>
  <c r="I209" i="3"/>
  <c r="I193" i="3"/>
  <c r="I214" i="3"/>
  <c r="I215" i="3" s="1"/>
  <c r="I177" i="3"/>
  <c r="I163" i="3"/>
  <c r="I164" i="3" s="1"/>
  <c r="I147" i="3"/>
  <c r="I148" i="3" s="1"/>
  <c r="I144" i="3"/>
  <c r="I121" i="3"/>
  <c r="I122" i="3" s="1"/>
  <c r="I119" i="3"/>
  <c r="I110" i="3"/>
  <c r="I89" i="3"/>
  <c r="I29" i="3"/>
  <c r="I84" i="3"/>
  <c r="I85" i="3" s="1"/>
  <c r="I61" i="3"/>
  <c r="I42" i="3"/>
  <c r="I14" i="3"/>
  <c r="I24" i="3"/>
  <c r="I248" i="3"/>
  <c r="I194" i="3"/>
  <c r="I165" i="3"/>
  <c r="I30" i="3"/>
  <c r="I62" i="3"/>
  <c r="I12" i="3"/>
  <c r="I13" i="3" s="1"/>
  <c r="I134" i="3"/>
  <c r="I254" i="3"/>
  <c r="I185" i="3"/>
  <c r="I154" i="3"/>
  <c r="I155" i="3" s="1"/>
  <c r="I111" i="3"/>
  <c r="I56" i="3"/>
  <c r="I224" i="3"/>
  <c r="I130" i="3"/>
  <c r="I236" i="3"/>
  <c r="I258" i="3"/>
  <c r="I263" i="3"/>
  <c r="I243" i="3"/>
  <c r="I227" i="3"/>
  <c r="I212" i="3"/>
  <c r="I213" i="3" s="1"/>
  <c r="I189" i="3"/>
  <c r="I172" i="3"/>
  <c r="I174" i="3"/>
  <c r="I159" i="3"/>
  <c r="I151" i="3"/>
  <c r="I78" i="3"/>
  <c r="I94" i="3"/>
  <c r="I123" i="3"/>
  <c r="I124" i="3" s="1"/>
  <c r="I70" i="3"/>
  <c r="I34" i="3"/>
  <c r="I26" i="3"/>
  <c r="I51" i="3"/>
  <c r="I52" i="3" s="1"/>
  <c r="I49" i="3"/>
  <c r="I50" i="3" s="1"/>
  <c r="I39" i="3"/>
  <c r="I20" i="3"/>
  <c r="I9" i="3"/>
  <c r="I229" i="3"/>
  <c r="I126" i="3"/>
  <c r="I210" i="3"/>
  <c r="I65" i="3"/>
  <c r="I81" i="3"/>
  <c r="I43" i="3"/>
  <c r="I223" i="3"/>
  <c r="I129" i="3"/>
  <c r="I235" i="3"/>
  <c r="I257" i="3"/>
  <c r="I251" i="3"/>
  <c r="I242" i="3"/>
  <c r="I231" i="3"/>
  <c r="I198" i="3"/>
  <c r="I199" i="3" s="1"/>
  <c r="I188" i="3"/>
  <c r="I171" i="3"/>
  <c r="I168" i="3"/>
  <c r="I158" i="3"/>
  <c r="I142" i="3"/>
  <c r="I143" i="3" s="1"/>
  <c r="I73" i="3"/>
  <c r="I74" i="3" s="1"/>
  <c r="I93" i="3"/>
  <c r="I115" i="3"/>
  <c r="I69" i="3"/>
  <c r="I33" i="3"/>
  <c r="I105" i="3"/>
  <c r="I106" i="3" s="1"/>
  <c r="I204" i="3"/>
  <c r="I101" i="3"/>
  <c r="I102" i="3" s="1"/>
  <c r="I38" i="3"/>
  <c r="I19" i="3"/>
  <c r="I5" i="3"/>
  <c r="I57" i="3"/>
  <c r="F273" i="3" l="1"/>
  <c r="H273" i="3"/>
  <c r="G273" i="3"/>
  <c r="I6" i="3"/>
  <c r="I266" i="3"/>
  <c r="I262" i="3"/>
  <c r="I252" i="3"/>
  <c r="I237" i="3"/>
  <c r="I232" i="3"/>
  <c r="I220" i="3"/>
  <c r="I146" i="3"/>
  <c r="I211" i="3"/>
  <c r="I205" i="3"/>
  <c r="I202" i="3"/>
  <c r="I197" i="3"/>
  <c r="I191" i="3"/>
  <c r="I178" i="3"/>
  <c r="I173" i="3"/>
  <c r="I169" i="3"/>
  <c r="I160" i="3"/>
  <c r="I153" i="3"/>
  <c r="I137" i="3"/>
  <c r="I83" i="3"/>
  <c r="I120" i="3"/>
  <c r="I116" i="3"/>
  <c r="I113" i="3"/>
  <c r="I96" i="3"/>
  <c r="I91" i="3"/>
  <c r="I80" i="3"/>
  <c r="I55" i="3"/>
  <c r="I58" i="3"/>
  <c r="I77" i="3"/>
  <c r="I72" i="3"/>
  <c r="I64" i="3"/>
  <c r="I68" i="3"/>
  <c r="I45" i="3"/>
  <c r="I35" i="3"/>
  <c r="I22" i="3"/>
  <c r="I16" i="3"/>
  <c r="I11" i="3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I273" i="3" l="1"/>
  <c r="P3" i="5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P3" i="4" s="1"/>
  <c r="Q5" i="4"/>
  <c r="P3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5" i="1"/>
</calcChain>
</file>

<file path=xl/sharedStrings.xml><?xml version="1.0" encoding="utf-8"?>
<sst xmlns="http://schemas.openxmlformats.org/spreadsheetml/2006/main" count="2424" uniqueCount="794">
  <si>
    <t>Module C Adjustments - 2016</t>
  </si>
  <si>
    <t>Participant</t>
  </si>
  <si>
    <t>Identifier</t>
  </si>
  <si>
    <t>Location (MPID)</t>
  </si>
  <si>
    <t>UNCA</t>
  </si>
  <si>
    <t>0000001511</t>
  </si>
  <si>
    <t>0000006711</t>
  </si>
  <si>
    <t>0000022911</t>
  </si>
  <si>
    <t>0000025611</t>
  </si>
  <si>
    <t>0000027711</t>
  </si>
  <si>
    <t>0000034911</t>
  </si>
  <si>
    <t>0000038511</t>
  </si>
  <si>
    <t>0000039611</t>
  </si>
  <si>
    <t>0000045411</t>
  </si>
  <si>
    <t>0000065911</t>
  </si>
  <si>
    <t>0000089511</t>
  </si>
  <si>
    <t>APL</t>
  </si>
  <si>
    <t>311S033N</t>
  </si>
  <si>
    <t>321S009N</t>
  </si>
  <si>
    <t>325S009N</t>
  </si>
  <si>
    <t>372S025N</t>
  </si>
  <si>
    <t>APC</t>
  </si>
  <si>
    <t>ABCP</t>
  </si>
  <si>
    <t>BCHIMP</t>
  </si>
  <si>
    <t>APF</t>
  </si>
  <si>
    <t>AFG1TX</t>
  </si>
  <si>
    <t>EEC</t>
  </si>
  <si>
    <t>AKE1</t>
  </si>
  <si>
    <t>ANC</t>
  </si>
  <si>
    <t>ANC1</t>
  </si>
  <si>
    <t>APXB</t>
  </si>
  <si>
    <t>BCHEXP</t>
  </si>
  <si>
    <t>VQW</t>
  </si>
  <si>
    <t>ARD1</t>
  </si>
  <si>
    <t>TAU</t>
  </si>
  <si>
    <t>BAR</t>
  </si>
  <si>
    <t>TCN</t>
  </si>
  <si>
    <t>BCR2</t>
  </si>
  <si>
    <t>BCRK</t>
  </si>
  <si>
    <t>BIG</t>
  </si>
  <si>
    <t>BPW</t>
  </si>
  <si>
    <t>ALPL</t>
  </si>
  <si>
    <t>BR3</t>
  </si>
  <si>
    <t>BR4</t>
  </si>
  <si>
    <t>BALP</t>
  </si>
  <si>
    <t>BR5</t>
  </si>
  <si>
    <t>ENMP</t>
  </si>
  <si>
    <t>BRA</t>
  </si>
  <si>
    <t>BSRW</t>
  </si>
  <si>
    <t>BSR1</t>
  </si>
  <si>
    <t>BTR1</t>
  </si>
  <si>
    <t>CAS</t>
  </si>
  <si>
    <t>CAEC</t>
  </si>
  <si>
    <t>CES1</t>
  </si>
  <si>
    <t>CES1/CES2</t>
  </si>
  <si>
    <t>CES2</t>
  </si>
  <si>
    <t>ICPL</t>
  </si>
  <si>
    <t>CHIN</t>
  </si>
  <si>
    <t>ENC2</t>
  </si>
  <si>
    <t>CL01</t>
  </si>
  <si>
    <t>CMH</t>
  </si>
  <si>
    <t>CMH1</t>
  </si>
  <si>
    <t>CNRL</t>
  </si>
  <si>
    <t>CNR5</t>
  </si>
  <si>
    <t>CR1</t>
  </si>
  <si>
    <t>CRE3</t>
  </si>
  <si>
    <t>CRR</t>
  </si>
  <si>
    <t>CRR1</t>
  </si>
  <si>
    <t>EGPI</t>
  </si>
  <si>
    <t>CRS1</t>
  </si>
  <si>
    <t>CRS2</t>
  </si>
  <si>
    <t>CRS3</t>
  </si>
  <si>
    <t>CWPI</t>
  </si>
  <si>
    <t>CRWD</t>
  </si>
  <si>
    <t>CAWP</t>
  </si>
  <si>
    <t>CWBC</t>
  </si>
  <si>
    <t>CWMT</t>
  </si>
  <si>
    <t>120SIMP</t>
  </si>
  <si>
    <t>CWSK</t>
  </si>
  <si>
    <t>SPCIMP</t>
  </si>
  <si>
    <t>CWXB</t>
  </si>
  <si>
    <t>CWXS</t>
  </si>
  <si>
    <t>SPCEXP</t>
  </si>
  <si>
    <t>DAIS</t>
  </si>
  <si>
    <t>DAI1</t>
  </si>
  <si>
    <t>DOW</t>
  </si>
  <si>
    <t>DOWGEN15M</t>
  </si>
  <si>
    <t>BOWA</t>
  </si>
  <si>
    <t>DRW1</t>
  </si>
  <si>
    <t>ERPS</t>
  </si>
  <si>
    <t>EAGL</t>
  </si>
  <si>
    <t>ENCV</t>
  </si>
  <si>
    <t>EC01</t>
  </si>
  <si>
    <t>EC04</t>
  </si>
  <si>
    <t>ENCR</t>
  </si>
  <si>
    <t>ECBC</t>
  </si>
  <si>
    <t>ECMT</t>
  </si>
  <si>
    <t>ECSK</t>
  </si>
  <si>
    <t>EEMI</t>
  </si>
  <si>
    <t>EEBC</t>
  </si>
  <si>
    <t>EEXB</t>
  </si>
  <si>
    <t>EGCP</t>
  </si>
  <si>
    <t>EGC1</t>
  </si>
  <si>
    <t>EMXB</t>
  </si>
  <si>
    <t>ECLP</t>
  </si>
  <si>
    <t>ENC1</t>
  </si>
  <si>
    <t>ENC3</t>
  </si>
  <si>
    <t>TCES</t>
  </si>
  <si>
    <t>ESBC</t>
  </si>
  <si>
    <t>ESMT</t>
  </si>
  <si>
    <t>ESXB</t>
  </si>
  <si>
    <t>PWX</t>
  </si>
  <si>
    <t>FNG1</t>
  </si>
  <si>
    <t>GHO</t>
  </si>
  <si>
    <t>CPW</t>
  </si>
  <si>
    <t>GN1</t>
  </si>
  <si>
    <t>GN2</t>
  </si>
  <si>
    <t>EPDG</t>
  </si>
  <si>
    <t>GN3</t>
  </si>
  <si>
    <t>CFPL</t>
  </si>
  <si>
    <t>GPEC</t>
  </si>
  <si>
    <t>TAC3</t>
  </si>
  <si>
    <t>GWW1</t>
  </si>
  <si>
    <t>HWP</t>
  </si>
  <si>
    <t>HAL1</t>
  </si>
  <si>
    <t>MPLP</t>
  </si>
  <si>
    <t>HRM</t>
  </si>
  <si>
    <t>HSH</t>
  </si>
  <si>
    <t>IEW1</t>
  </si>
  <si>
    <t>IEW2</t>
  </si>
  <si>
    <t>INT</t>
  </si>
  <si>
    <t>ESSO</t>
  </si>
  <si>
    <t>IOR1</t>
  </si>
  <si>
    <t>IOR3</t>
  </si>
  <si>
    <t>IORV</t>
  </si>
  <si>
    <t>KAN</t>
  </si>
  <si>
    <t>KH1</t>
  </si>
  <si>
    <t>KH2</t>
  </si>
  <si>
    <t>TAKH</t>
  </si>
  <si>
    <t>KH3</t>
  </si>
  <si>
    <t>KHW</t>
  </si>
  <si>
    <t>KHW1</t>
  </si>
  <si>
    <t>MANH</t>
  </si>
  <si>
    <t>MASK</t>
  </si>
  <si>
    <t>MEGE</t>
  </si>
  <si>
    <t>MEG1</t>
  </si>
  <si>
    <t>MAGE</t>
  </si>
  <si>
    <t>MGXB</t>
  </si>
  <si>
    <t>SCE</t>
  </si>
  <si>
    <t>MKR1</t>
  </si>
  <si>
    <t>MKRC</t>
  </si>
  <si>
    <t>MSCG</t>
  </si>
  <si>
    <t>MOBC</t>
  </si>
  <si>
    <t>MOMT</t>
  </si>
  <si>
    <t>MOXB</t>
  </si>
  <si>
    <t>MOXS</t>
  </si>
  <si>
    <t>GPWF</t>
  </si>
  <si>
    <t>NEP1</t>
  </si>
  <si>
    <t>APNC</t>
  </si>
  <si>
    <t>NOVAGEN15M</t>
  </si>
  <si>
    <t>NPC</t>
  </si>
  <si>
    <t>NPC1</t>
  </si>
  <si>
    <t>GPI</t>
  </si>
  <si>
    <t>NPP1</t>
  </si>
  <si>
    <t>NRG</t>
  </si>
  <si>
    <t>NRG3</t>
  </si>
  <si>
    <t>NXI</t>
  </si>
  <si>
    <t>NX01</t>
  </si>
  <si>
    <t>NX02</t>
  </si>
  <si>
    <t>CUPC</t>
  </si>
  <si>
    <t>OMRH</t>
  </si>
  <si>
    <t>OWFL</t>
  </si>
  <si>
    <t>OWF1</t>
  </si>
  <si>
    <t>PH1</t>
  </si>
  <si>
    <t>PKNE</t>
  </si>
  <si>
    <t>POC</t>
  </si>
  <si>
    <t>ACRL</t>
  </si>
  <si>
    <t>PR1</t>
  </si>
  <si>
    <t>PW20</t>
  </si>
  <si>
    <t>PWBC</t>
  </si>
  <si>
    <t>RB5</t>
  </si>
  <si>
    <t>REMC</t>
  </si>
  <si>
    <t>REBC</t>
  </si>
  <si>
    <t>RESK</t>
  </si>
  <si>
    <t>RL1</t>
  </si>
  <si>
    <t>RUN</t>
  </si>
  <si>
    <t>RYMD</t>
  </si>
  <si>
    <t>SCL</t>
  </si>
  <si>
    <t>SCL1</t>
  </si>
  <si>
    <t>SCR</t>
  </si>
  <si>
    <t>SCR1</t>
  </si>
  <si>
    <t>SEPI</t>
  </si>
  <si>
    <t>SCR2</t>
  </si>
  <si>
    <t>SCR3</t>
  </si>
  <si>
    <t>TAC4</t>
  </si>
  <si>
    <t>SCR4</t>
  </si>
  <si>
    <t>SHEL</t>
  </si>
  <si>
    <t>SCTG</t>
  </si>
  <si>
    <t>SD1</t>
  </si>
  <si>
    <t>SD2</t>
  </si>
  <si>
    <t>ASTC</t>
  </si>
  <si>
    <t>SD3</t>
  </si>
  <si>
    <t>SD4</t>
  </si>
  <si>
    <t>SD5</t>
  </si>
  <si>
    <t>EPPA</t>
  </si>
  <si>
    <t>SD6</t>
  </si>
  <si>
    <t>SH1</t>
  </si>
  <si>
    <t>SH2</t>
  </si>
  <si>
    <t>CECI</t>
  </si>
  <si>
    <t>SHBC</t>
  </si>
  <si>
    <t>SHCG</t>
  </si>
  <si>
    <t>SHXB</t>
  </si>
  <si>
    <t>WFML</t>
  </si>
  <si>
    <t>SLP1</t>
  </si>
  <si>
    <t>NESI</t>
  </si>
  <si>
    <t>SPBC</t>
  </si>
  <si>
    <t>SPR</t>
  </si>
  <si>
    <t>SPSK</t>
  </si>
  <si>
    <t>SPX7</t>
  </si>
  <si>
    <t>SPXA</t>
  </si>
  <si>
    <t>TAB1</t>
  </si>
  <si>
    <t>TAC2</t>
  </si>
  <si>
    <t>TAY1</t>
  </si>
  <si>
    <t>TC01</t>
  </si>
  <si>
    <t>TC02</t>
  </si>
  <si>
    <t>TEN</t>
  </si>
  <si>
    <t>TEBC</t>
  </si>
  <si>
    <t>TEE1</t>
  </si>
  <si>
    <t>TEMT</t>
  </si>
  <si>
    <t>THS</t>
  </si>
  <si>
    <t>TEC</t>
  </si>
  <si>
    <t>TIXS</t>
  </si>
  <si>
    <t>TPCI</t>
  </si>
  <si>
    <t>TPXS</t>
  </si>
  <si>
    <t>VVW1</t>
  </si>
  <si>
    <t>VVW2</t>
  </si>
  <si>
    <t>INPR</t>
  </si>
  <si>
    <t>WEY1</t>
  </si>
  <si>
    <t>WEYR</t>
  </si>
  <si>
    <t>Index</t>
  </si>
  <si>
    <t>Module C Adjustment Charge (Refund), $</t>
  </si>
  <si>
    <t>[Losses Charge Adjustment + Interest Charge]</t>
  </si>
  <si>
    <t>Total Module C Adjustments Charges (Refunds), $</t>
  </si>
  <si>
    <t>Annual 2016</t>
  </si>
  <si>
    <t>CRE1</t>
  </si>
  <si>
    <t>CRE2</t>
  </si>
  <si>
    <t>EPDA</t>
  </si>
  <si>
    <t>PPLE</t>
  </si>
  <si>
    <t>EPMT</t>
  </si>
  <si>
    <t>MGMT</t>
  </si>
  <si>
    <t>MGSK</t>
  </si>
  <si>
    <t>MGXS</t>
  </si>
  <si>
    <t>PW41</t>
  </si>
  <si>
    <t>PWMT</t>
  </si>
  <si>
    <t>PWSK</t>
  </si>
  <si>
    <t>RB1</t>
  </si>
  <si>
    <t>RB2</t>
  </si>
  <si>
    <t>RB3</t>
  </si>
  <si>
    <t>REXS</t>
  </si>
  <si>
    <t>TESK</t>
  </si>
  <si>
    <t>Annual 2015</t>
  </si>
  <si>
    <t>Module C Adjustments - 2015</t>
  </si>
  <si>
    <t>Module C Adjustments - 2014</t>
  </si>
  <si>
    <t>Annual 2014</t>
  </si>
  <si>
    <t>0000079301</t>
  </si>
  <si>
    <t>321S033</t>
  </si>
  <si>
    <t>CHD</t>
  </si>
  <si>
    <t>CRE1/CRE2</t>
  </si>
  <si>
    <t>PCES</t>
  </si>
  <si>
    <t>REMT</t>
  </si>
  <si>
    <t>REXB</t>
  </si>
  <si>
    <t>AP00</t>
  </si>
  <si>
    <t>ST1</t>
  </si>
  <si>
    <t>ST2</t>
  </si>
  <si>
    <t>TPMT</t>
  </si>
  <si>
    <t>UNCA.0000001511</t>
  </si>
  <si>
    <t>UNCA.0000006711</t>
  </si>
  <si>
    <t>UNCA.0000022911</t>
  </si>
  <si>
    <t>UNCA.0000025611</t>
  </si>
  <si>
    <t>UNCA.0000027711</t>
  </si>
  <si>
    <t>UNCA.0000034911</t>
  </si>
  <si>
    <t>UNCA.0000038511</t>
  </si>
  <si>
    <t>UNCA.0000039611</t>
  </si>
  <si>
    <t>UNCA.0000045411</t>
  </si>
  <si>
    <t>UNCA.0000065911</t>
  </si>
  <si>
    <t>UNCA.0000089511</t>
  </si>
  <si>
    <t>APL.311S033N</t>
  </si>
  <si>
    <t>APL.321S009N</t>
  </si>
  <si>
    <t>APL.325S009N</t>
  </si>
  <si>
    <t>APL.372S025N</t>
  </si>
  <si>
    <t>APC.BCHIMP</t>
  </si>
  <si>
    <t>APF.AFG1TX</t>
  </si>
  <si>
    <t>EEC.AKE1</t>
  </si>
  <si>
    <t>ANC.ANC1</t>
  </si>
  <si>
    <t>APC.BCHEXP</t>
  </si>
  <si>
    <t>VQW.ARD1</t>
  </si>
  <si>
    <t>TAU.BAR</t>
  </si>
  <si>
    <t>TCN.BCR2</t>
  </si>
  <si>
    <t>TCN.BCRK</t>
  </si>
  <si>
    <t>TAU.BIG</t>
  </si>
  <si>
    <t>TAU.BPW</t>
  </si>
  <si>
    <t>ALPL.BR3</t>
  </si>
  <si>
    <t>ALPL.BR4</t>
  </si>
  <si>
    <t>BALP.BR5</t>
  </si>
  <si>
    <t>ENMP.BR5</t>
  </si>
  <si>
    <t>TAU.BRA</t>
  </si>
  <si>
    <t>BSRW.BSR1</t>
  </si>
  <si>
    <t>VQW.BTR1</t>
  </si>
  <si>
    <t>TAU.CAS</t>
  </si>
  <si>
    <t>ICPL.CHIN</t>
  </si>
  <si>
    <t>ENC2.CL01</t>
  </si>
  <si>
    <t>CMH.CMH1</t>
  </si>
  <si>
    <t>CNRL.CNR5</t>
  </si>
  <si>
    <t>VQW.CR1</t>
  </si>
  <si>
    <t>VQW.CRE3</t>
  </si>
  <si>
    <t>CRR.CRR1</t>
  </si>
  <si>
    <t>EGPI.CRS1</t>
  </si>
  <si>
    <t>EGPI.CRS2</t>
  </si>
  <si>
    <t>EGPI.CRS3</t>
  </si>
  <si>
    <t>CWPI.CRWD</t>
  </si>
  <si>
    <t>CAWP.BCHIMP</t>
  </si>
  <si>
    <t>CAWP.120SIMP</t>
  </si>
  <si>
    <t>CAWP.SPCIMP</t>
  </si>
  <si>
    <t>CAWP.BCHEXP</t>
  </si>
  <si>
    <t>CAWP.SPCEXP</t>
  </si>
  <si>
    <t>DAIS.DAI1</t>
  </si>
  <si>
    <t>DOW.DOWGEN15M</t>
  </si>
  <si>
    <t>BOWA.DRW1</t>
  </si>
  <si>
    <t>ERPS.EAGL</t>
  </si>
  <si>
    <t>ENCV.EC01</t>
  </si>
  <si>
    <t>ENC2.EC04</t>
  </si>
  <si>
    <t>ENCR.BCHIMP</t>
  </si>
  <si>
    <t>ENCR.120SIMP</t>
  </si>
  <si>
    <t>ENCR.SPCIMP</t>
  </si>
  <si>
    <t>EEMI.BCHIMP</t>
  </si>
  <si>
    <t>EEMI.BCHEXP</t>
  </si>
  <si>
    <t>EGCP.EGC1</t>
  </si>
  <si>
    <t>ENCR.BCHEXP</t>
  </si>
  <si>
    <t>ECLP.ENC1</t>
  </si>
  <si>
    <t>ECLP.ENC2</t>
  </si>
  <si>
    <t>ECLP.ENC3</t>
  </si>
  <si>
    <t>TCES.BCHIMP</t>
  </si>
  <si>
    <t>TCES.120SIMP</t>
  </si>
  <si>
    <t>TCES.BCHEXP</t>
  </si>
  <si>
    <t>PWX.FNG1</t>
  </si>
  <si>
    <t>TAU.GHO</t>
  </si>
  <si>
    <t>CPW.GN1</t>
  </si>
  <si>
    <t>CPW.GN2</t>
  </si>
  <si>
    <t>EPDG.GN3</t>
  </si>
  <si>
    <t>CFPL.GPEC</t>
  </si>
  <si>
    <t>TAC3.GWW1</t>
  </si>
  <si>
    <t>HWP.HAL1</t>
  </si>
  <si>
    <t>MPLP.HRM</t>
  </si>
  <si>
    <t>TAU.HSH</t>
  </si>
  <si>
    <t>VQW.IEW1</t>
  </si>
  <si>
    <t>VQW.IEW2</t>
  </si>
  <si>
    <t>TAU.INT</t>
  </si>
  <si>
    <t>ESSO.IOR1</t>
  </si>
  <si>
    <t>ESSO.IOR3</t>
  </si>
  <si>
    <t>IORV.IOR3</t>
  </si>
  <si>
    <t>TAU.KAN</t>
  </si>
  <si>
    <t>EEC.KH1</t>
  </si>
  <si>
    <t>EEC.KH2</t>
  </si>
  <si>
    <t>TAKH.KH3</t>
  </si>
  <si>
    <t>KHW.KHW1</t>
  </si>
  <si>
    <t>MANH.SPCIMP</t>
  </si>
  <si>
    <t>MEGE.MEG1</t>
  </si>
  <si>
    <t>MAGE.BCHEXP</t>
  </si>
  <si>
    <t>SCE.MKR1</t>
  </si>
  <si>
    <t>TCN.MKRC</t>
  </si>
  <si>
    <t>MSCG.BCHIMP</t>
  </si>
  <si>
    <t>MSCG.120SIMP</t>
  </si>
  <si>
    <t>MSCG.BCHEXP</t>
  </si>
  <si>
    <t>MSCG.SPCEXP</t>
  </si>
  <si>
    <t>GPWF.NEP1</t>
  </si>
  <si>
    <t>APNC.NOVAGEN15M</t>
  </si>
  <si>
    <t>NPC.NPC1</t>
  </si>
  <si>
    <t>GPI.NPP1</t>
  </si>
  <si>
    <t>NRG.NRG3</t>
  </si>
  <si>
    <t>NXI.NX01</t>
  </si>
  <si>
    <t>NXI.NX02</t>
  </si>
  <si>
    <t>CUPC.OMRH</t>
  </si>
  <si>
    <t>OWFL.OWF1</t>
  </si>
  <si>
    <t>CUPC.PH1</t>
  </si>
  <si>
    <t>CWPI.PKNE</t>
  </si>
  <si>
    <t>TAU.POC</t>
  </si>
  <si>
    <t>ACRL.PR1</t>
  </si>
  <si>
    <t>PWX.BCHEXP</t>
  </si>
  <si>
    <t>PWX.BCHIMP</t>
  </si>
  <si>
    <t>CUPC.RB5</t>
  </si>
  <si>
    <t>REMC.BCHIMP</t>
  </si>
  <si>
    <t>REMC.SPCIMP</t>
  </si>
  <si>
    <t>CUPC.RL1</t>
  </si>
  <si>
    <t>TAU.RUN</t>
  </si>
  <si>
    <t>ICPL.RYMD</t>
  </si>
  <si>
    <t>SCL.SCL1</t>
  </si>
  <si>
    <t>SCR.SCR1</t>
  </si>
  <si>
    <t>SEPI.SCR2</t>
  </si>
  <si>
    <t>SEPI.SCR3</t>
  </si>
  <si>
    <t>TAC4.SCR4</t>
  </si>
  <si>
    <t>SHEL.SCTG</t>
  </si>
  <si>
    <t>BALP.SD1</t>
  </si>
  <si>
    <t>TCN.SD1</t>
  </si>
  <si>
    <t>BALP.SD2</t>
  </si>
  <si>
    <t>TCN.SD2</t>
  </si>
  <si>
    <t>ASTC.SD3</t>
  </si>
  <si>
    <t>BALP.SD3</t>
  </si>
  <si>
    <t>ASTC.SD4</t>
  </si>
  <si>
    <t>BALP.SD4</t>
  </si>
  <si>
    <t>BALP.SD5</t>
  </si>
  <si>
    <t>EPPA.SD5</t>
  </si>
  <si>
    <t>BALP.SD6</t>
  </si>
  <si>
    <t>EPPA.SD6</t>
  </si>
  <si>
    <t>BALP.SH1</t>
  </si>
  <si>
    <t>TCN.SH1</t>
  </si>
  <si>
    <t>BALP.SH2</t>
  </si>
  <si>
    <t>TCN.SH2</t>
  </si>
  <si>
    <t>CECI.BCHIMP</t>
  </si>
  <si>
    <t>SHEL.SHCG</t>
  </si>
  <si>
    <t>CECI.BCHEXP</t>
  </si>
  <si>
    <t>WFML.SLP1</t>
  </si>
  <si>
    <t>NESI.BCHIMP</t>
  </si>
  <si>
    <t>TAU.SPR</t>
  </si>
  <si>
    <t>NESI.SPCIMP</t>
  </si>
  <si>
    <t>NESI.BCHEXP</t>
  </si>
  <si>
    <t>NESI.SPCEXP</t>
  </si>
  <si>
    <t>EEC.TAB1</t>
  </si>
  <si>
    <t>TAC2.TAY1</t>
  </si>
  <si>
    <t>TCN.TC01</t>
  </si>
  <si>
    <t>TCN.TC02</t>
  </si>
  <si>
    <t>TEN.BCHIMP</t>
  </si>
  <si>
    <t>TEN.BCHEXP</t>
  </si>
  <si>
    <t>TEN.120SIMP</t>
  </si>
  <si>
    <t>TAU.THS</t>
  </si>
  <si>
    <t>TEC.SPCEXP</t>
  </si>
  <si>
    <t>TPCI.SPCEXP</t>
  </si>
  <si>
    <t>CUPC.VVW1</t>
  </si>
  <si>
    <t>CUPC.VVW2</t>
  </si>
  <si>
    <t>INPR.WEY1</t>
  </si>
  <si>
    <t>WEYR.WEY1</t>
  </si>
  <si>
    <t>CWPI.CRE1</t>
  </si>
  <si>
    <t>CWPI.CRE2</t>
  </si>
  <si>
    <t>EPDA.ENC1</t>
  </si>
  <si>
    <t>EPDA.ENC2</t>
  </si>
  <si>
    <t>EPDA.ENC3</t>
  </si>
  <si>
    <t>PPLE.120SIMP</t>
  </si>
  <si>
    <t>NXI.GWW1</t>
  </si>
  <si>
    <t>MAGE.120SIMP</t>
  </si>
  <si>
    <t>MAGE.SPCIMP</t>
  </si>
  <si>
    <t>MAGE.SPCEXP</t>
  </si>
  <si>
    <t>PWX.SPCEXP</t>
  </si>
  <si>
    <t>PWX.120SIMP</t>
  </si>
  <si>
    <t>PWX.SPCIMP</t>
  </si>
  <si>
    <t>CUPC.RB1</t>
  </si>
  <si>
    <t>CUPC.RB2</t>
  </si>
  <si>
    <t>CUPC.RB3</t>
  </si>
  <si>
    <t>REMC.SPCEXP</t>
  </si>
  <si>
    <t>SEPI.SCR4</t>
  </si>
  <si>
    <t>TEN.SPCIMP</t>
  </si>
  <si>
    <t>UNCA.0000079301</t>
  </si>
  <si>
    <t>APL.321S033</t>
  </si>
  <si>
    <t>CHD.CRE1</t>
  </si>
  <si>
    <t>CHD.CRE2</t>
  </si>
  <si>
    <t>PCES.EC01</t>
  </si>
  <si>
    <t>REMC.120SIMP</t>
  </si>
  <si>
    <t>REMC.BCHEXP</t>
  </si>
  <si>
    <t>AP00.ST1</t>
  </si>
  <si>
    <t>AP00.ST2</t>
  </si>
  <si>
    <t>TPCI.120SIMP</t>
  </si>
  <si>
    <t>Cumulative</t>
  </si>
  <si>
    <t>Facility Name</t>
  </si>
  <si>
    <t>FortisAlberta Reversing POD - Fort Macleod (15S)</t>
  </si>
  <si>
    <t>FortisAlberta Reversing POD - Stirling (67S)</t>
  </si>
  <si>
    <t>FortisAlberta Reversing POD - Glenwood (229S)</t>
  </si>
  <si>
    <t>FortisAlberta Reversing POD - Harmattan (256S)</t>
  </si>
  <si>
    <t>FortisAlberta Reversing POD - Stavely (349S)</t>
  </si>
  <si>
    <t>FortisAlberta Reversing POD - Spring Coulee (385S)</t>
  </si>
  <si>
    <t>FortisAlberta Reversing POD - Pincher Creek (396S)</t>
  </si>
  <si>
    <t>FortisAlberta Reversing POD - Buck Lake (454S)</t>
  </si>
  <si>
    <t>FortisAlberta Reversing POD - Pegasus (659S)</t>
  </si>
  <si>
    <t>FortisAlberta DOS - Cochrane EV Partnership (793S)</t>
  </si>
  <si>
    <t>ATCO Electric Reversing POD - Carmon (830S)</t>
  </si>
  <si>
    <t>ATCO Electric DOS - Daishowa-Marubeni (839S)</t>
  </si>
  <si>
    <t>ATCO Electric Reversing POD - Lindbergh (969S)</t>
  </si>
  <si>
    <t>APF Athabasca</t>
  </si>
  <si>
    <t>McBride Lake Wind Facility</t>
  </si>
  <si>
    <t>Alberta Newsprint</t>
  </si>
  <si>
    <t>Ardenville Wind Facility</t>
  </si>
  <si>
    <t>Barrier Hydro Facility</t>
  </si>
  <si>
    <t>Bear Creek #2</t>
  </si>
  <si>
    <t>Bear Creek #1</t>
  </si>
  <si>
    <t>Bighorn Hydro Facility</t>
  </si>
  <si>
    <t>Bearspaw Hydro Facility</t>
  </si>
  <si>
    <t>Battle River #3</t>
  </si>
  <si>
    <t>Battle River #4</t>
  </si>
  <si>
    <t>Battle River #5</t>
  </si>
  <si>
    <t>Brazeau Hydro Facility</t>
  </si>
  <si>
    <t>Blackspring Ridge Wind Facility</t>
  </si>
  <si>
    <t>Blue Trail Wind Facility</t>
  </si>
  <si>
    <t>Cascade Hydro Facility</t>
  </si>
  <si>
    <t>Calgary Energy Centre #1</t>
  </si>
  <si>
    <t>Chin Chute Hydro Facility</t>
  </si>
  <si>
    <t>City of Medicine Hat</t>
  </si>
  <si>
    <t>CNRL Horizon Industrial System</t>
  </si>
  <si>
    <t>Castle River #1 Wind Facility</t>
  </si>
  <si>
    <t>Cowley Ridge Expansion #1 Wind Facility</t>
  </si>
  <si>
    <t>Cowley Ridge Expansion #2 Wind Facility</t>
  </si>
  <si>
    <t>Cowley North Wind Facility</t>
  </si>
  <si>
    <t>Castle Rock Wind Facility</t>
  </si>
  <si>
    <t>Crossfield Energy Centre #1</t>
  </si>
  <si>
    <t>Crossfield Energy Centre #2</t>
  </si>
  <si>
    <t>Crossfield Energy Centre #3</t>
  </si>
  <si>
    <t>Cowley Ridge Phase 2 Wind Facility</t>
  </si>
  <si>
    <t>Daishowa-Marubeni</t>
  </si>
  <si>
    <t>Dow Hydrocarbon Industrial Complex</t>
  </si>
  <si>
    <t>Drywood #1</t>
  </si>
  <si>
    <t>Cavalier</t>
  </si>
  <si>
    <t>Foster Creek Industrial System</t>
  </si>
  <si>
    <t>Shepard</t>
  </si>
  <si>
    <t>Clover Bar #1</t>
  </si>
  <si>
    <t>Clover Bar #2</t>
  </si>
  <si>
    <t>Clover Bar #3</t>
  </si>
  <si>
    <t>Fort Nelson</t>
  </si>
  <si>
    <t>Ghost Hydro Facility</t>
  </si>
  <si>
    <t>Genesee #1</t>
  </si>
  <si>
    <t>Genesee #2</t>
  </si>
  <si>
    <t>Genesee #3</t>
  </si>
  <si>
    <t>Grande Prairie EcoPower Industrial System</t>
  </si>
  <si>
    <t>Soderglen Wind Facility</t>
  </si>
  <si>
    <t>Halkirk Wind Facility</t>
  </si>
  <si>
    <t>H. R. Milner</t>
  </si>
  <si>
    <t>Horseshoe Hydro Facility</t>
  </si>
  <si>
    <t>Summerview 1 Wind Facility</t>
  </si>
  <si>
    <t>Summerview 2 Wind Facility</t>
  </si>
  <si>
    <t>Interlakes Hydro Facility</t>
  </si>
  <si>
    <t>Cold Lake Industrial System</t>
  </si>
  <si>
    <t>Kearl Oil Sands Industrial System</t>
  </si>
  <si>
    <t>Kananaskis Hydro Facility</t>
  </si>
  <si>
    <t>Keephills #1</t>
  </si>
  <si>
    <t>Keephills #2</t>
  </si>
  <si>
    <t>Keephills #3</t>
  </si>
  <si>
    <t>Kettles Hill Wind Facility</t>
  </si>
  <si>
    <t>MEG Christina Lake Industrial System</t>
  </si>
  <si>
    <t>Muskeg River Industrial System</t>
  </si>
  <si>
    <t>MacKay River Industrial System</t>
  </si>
  <si>
    <t>Ghost Pine Wind Facility</t>
  </si>
  <si>
    <t>Joffre Industrial System</t>
  </si>
  <si>
    <t>Northstone Power</t>
  </si>
  <si>
    <t>Northern Prairie Power Project</t>
  </si>
  <si>
    <t>NRGreen</t>
  </si>
  <si>
    <t>Nexen Balzac</t>
  </si>
  <si>
    <t>Nexen Long Lake Industrial System</t>
  </si>
  <si>
    <t>Oldman River Hydro Facility</t>
  </si>
  <si>
    <t>Oldman 2 Wind Facility</t>
  </si>
  <si>
    <t>Poplar Hill #1</t>
  </si>
  <si>
    <t>Cowley Ridge Phase 1 Wind Facility</t>
  </si>
  <si>
    <t>Pocaterra Hydro Facility</t>
  </si>
  <si>
    <t>Primrose #1</t>
  </si>
  <si>
    <t>Rainbow #1</t>
  </si>
  <si>
    <t>Rainbow #2</t>
  </si>
  <si>
    <t>Rainbow #3</t>
  </si>
  <si>
    <t>Rainbow #5</t>
  </si>
  <si>
    <t>Rainbow Lake #1</t>
  </si>
  <si>
    <t>Rundle Hydro Facility</t>
  </si>
  <si>
    <t>Raymond Reservoir Hydro Facility</t>
  </si>
  <si>
    <t>Syncrude Industrial System</t>
  </si>
  <si>
    <t>Suncor Industrial System</t>
  </si>
  <si>
    <t>Magrath Wind Facility</t>
  </si>
  <si>
    <t>Chin Chute Wind Facility</t>
  </si>
  <si>
    <t>Wintering Hills Wind Facility</t>
  </si>
  <si>
    <t>Scotford Industrial System</t>
  </si>
  <si>
    <t>Sundance #1</t>
  </si>
  <si>
    <t>Sundance #2</t>
  </si>
  <si>
    <t>Sundance #3</t>
  </si>
  <si>
    <t>Sundance #4</t>
  </si>
  <si>
    <t>Sundance #5</t>
  </si>
  <si>
    <t>Sundance #6</t>
  </si>
  <si>
    <t>Sheerness #1</t>
  </si>
  <si>
    <t>Sheerness #2</t>
  </si>
  <si>
    <t>Shell Caroline</t>
  </si>
  <si>
    <t>Spray Hydro Facility</t>
  </si>
  <si>
    <t>Sturgeon #1</t>
  </si>
  <si>
    <t>Sturgeon #2</t>
  </si>
  <si>
    <t>Taber Wind Facility</t>
  </si>
  <si>
    <t>Taylor Hydro Facility</t>
  </si>
  <si>
    <t>Carseland Industrial System</t>
  </si>
  <si>
    <t>Redwater Industrial System</t>
  </si>
  <si>
    <t>Three Sisters Hydro Plant</t>
  </si>
  <si>
    <t>Valleyview #1</t>
  </si>
  <si>
    <t>Valleyview #2</t>
  </si>
  <si>
    <t>Weyerhaeuser</t>
  </si>
  <si>
    <t>Alberta-BC Intertie - Export</t>
  </si>
  <si>
    <t>Alberta-BC Intertie - Import</t>
  </si>
  <si>
    <t>MTEXP</t>
  </si>
  <si>
    <t>Alberta-Montana Intertie - Export</t>
  </si>
  <si>
    <t>Alberta-Montana Intertie - Import</t>
  </si>
  <si>
    <t>Alberta-Saskatchewan Intertie - Export</t>
  </si>
  <si>
    <t>Alberta-Saskatchewan Intertie - Import</t>
  </si>
  <si>
    <t>Canadian Natural Resources Ltd.</t>
  </si>
  <si>
    <t>AEI</t>
  </si>
  <si>
    <t>Avista Energy Inc.</t>
  </si>
  <si>
    <t>Alberta Power (2000) Ltd.</t>
  </si>
  <si>
    <t>Alberta Newsprint Company</t>
  </si>
  <si>
    <t>ATCO Power Canada Ltd.</t>
  </si>
  <si>
    <t>Alberta-Pacific Forest Industries Inc.</t>
  </si>
  <si>
    <t>ATCO Electric Ltd.</t>
  </si>
  <si>
    <t>ASTC Power Partnership</t>
  </si>
  <si>
    <t>ATPC</t>
  </si>
  <si>
    <t>ATCO Power Canada Ltd</t>
  </si>
  <si>
    <t>Balancing Pool</t>
  </si>
  <si>
    <t>BowArk Energy Ltd.</t>
  </si>
  <si>
    <t>BPEG</t>
  </si>
  <si>
    <t>BP Canada Energy Group ULC</t>
  </si>
  <si>
    <t>EDF EN Canada Development Inc.</t>
  </si>
  <si>
    <t>Calgary Energy Centre No. 2 Inc.</t>
  </si>
  <si>
    <t>Canadian Wood Products - Montreal Inc.</t>
  </si>
  <si>
    <t>Shell Energy North America (Canada) Inc.</t>
  </si>
  <si>
    <t>CECO</t>
  </si>
  <si>
    <t>Candela Energy Corporation</t>
  </si>
  <si>
    <t>CETC</t>
  </si>
  <si>
    <t>Cargill Energy Trading Canada Inc.</t>
  </si>
  <si>
    <t>Canadian Forest Products Ltd.</t>
  </si>
  <si>
    <t>CGEC</t>
  </si>
  <si>
    <t>Citigroup Energy Canada ULC</t>
  </si>
  <si>
    <t>Canadian Hydro Developers Inc.</t>
  </si>
  <si>
    <t>CONS</t>
  </si>
  <si>
    <t>Exelon Generation Company, LLC</t>
  </si>
  <si>
    <t>Capital Power LP</t>
  </si>
  <si>
    <t>Enel Alberta Wind Inc.</t>
  </si>
  <si>
    <t>Cowley Ridge Wind Power Inc.</t>
  </si>
  <si>
    <t>Daishowa-Marubeni Int. Ltd.</t>
  </si>
  <si>
    <t>DEMI</t>
  </si>
  <si>
    <t>Direct Energy Marketing Inc.</t>
  </si>
  <si>
    <t>Dow Chemical Canada ULC</t>
  </si>
  <si>
    <t>Capital Power (CBEC) L.P.</t>
  </si>
  <si>
    <t>ENMAX Energy Corporation</t>
  </si>
  <si>
    <t>ENMAX Energy Marketing Inc.</t>
  </si>
  <si>
    <t>ENMAX Shepard Services Inc.</t>
  </si>
  <si>
    <t>EGLE</t>
  </si>
  <si>
    <t>EDF Trading North America, LLC</t>
  </si>
  <si>
    <t>ENMAX Generation Portfolio Inc.</t>
  </si>
  <si>
    <t>Cenovus FCCL Ltd.</t>
  </si>
  <si>
    <t>CP Energy Marketing L.P.</t>
  </si>
  <si>
    <t>ENMAX Cavalier LP</t>
  </si>
  <si>
    <t>ENMAX PPA Management Inc.</t>
  </si>
  <si>
    <t>Capital Power (Alberta) LP</t>
  </si>
  <si>
    <t>EPDC</t>
  </si>
  <si>
    <t>EPCOR Power Development Corp.</t>
  </si>
  <si>
    <t>Capital Power (G3) Limited Partnership</t>
  </si>
  <si>
    <t>Capital Power PPA Management Inc.</t>
  </si>
  <si>
    <t>Whitecourt Power Ltd.</t>
  </si>
  <si>
    <t>Imperial Oil Resources</t>
  </si>
  <si>
    <t>Grande Prairie Generation Inc.</t>
  </si>
  <si>
    <t>Ghost Pine Windfarm, LP</t>
  </si>
  <si>
    <t>Halkirk I Wind Project LP</t>
  </si>
  <si>
    <t>Irrigation Canal Power Co-operative Ltd.</t>
  </si>
  <si>
    <t>International Paper Canada Pulp Holdings ULC</t>
  </si>
  <si>
    <t>Imperial Oil Resources Ventures Limited</t>
  </si>
  <si>
    <t>Kettles Hill Wind Energy Inc.</t>
  </si>
  <si>
    <t>MAG Energy Solutions Inc.</t>
  </si>
  <si>
    <t>The Manitoba Hydro-Electric Board</t>
  </si>
  <si>
    <t>MEG Energy Corp.</t>
  </si>
  <si>
    <t>MLCC</t>
  </si>
  <si>
    <t>Merrill Lynch Commodities Canada ULC</t>
  </si>
  <si>
    <t>Milner Power Limited Partnership</t>
  </si>
  <si>
    <t>Morgan Stanley Capital Group Inc.</t>
  </si>
  <si>
    <t>NorthPoint Energy Solutions Inc.</t>
  </si>
  <si>
    <t>Northstone Power Corp.</t>
  </si>
  <si>
    <t>NRGreen Power Limited Partnership</t>
  </si>
  <si>
    <t>Nexen Energy ULC</t>
  </si>
  <si>
    <t>Oldman 2 Wind Farm Limited</t>
  </si>
  <si>
    <t>EnCana Corporation</t>
  </si>
  <si>
    <t>Talen Energy Marketing, LLC</t>
  </si>
  <si>
    <t>Powerex Corp.</t>
  </si>
  <si>
    <t>Rainbow Energy Marketing Corporation</t>
  </si>
  <si>
    <t>Shell Canada Energy</t>
  </si>
  <si>
    <t>Syncrude Canada Ltd.</t>
  </si>
  <si>
    <t>Suncor Energy Inc.</t>
  </si>
  <si>
    <t>Suncor Energy Products Inc.</t>
  </si>
  <si>
    <t>Shell Canada Limited</t>
  </si>
  <si>
    <t>STC</t>
  </si>
  <si>
    <t>Sempra Energy Trading LLC</t>
  </si>
  <si>
    <t>SYPM</t>
  </si>
  <si>
    <t>Synergy Power Marketing Inc.</t>
  </si>
  <si>
    <t>TransAlta Corporation</t>
  </si>
  <si>
    <t>TransAlta Generation Partnership</t>
  </si>
  <si>
    <t>TCEM</t>
  </si>
  <si>
    <t>TransCanada Energy Marketing ULC</t>
  </si>
  <si>
    <t>TransCanada Energy Sales Ltd.</t>
  </si>
  <si>
    <t>TransCanada Energy Ltd.</t>
  </si>
  <si>
    <t>TransAlta Energy Marketing Corp.</t>
  </si>
  <si>
    <t>Tenaska Power Canada</t>
  </si>
  <si>
    <t>UBSC</t>
  </si>
  <si>
    <t>Mercuria Commodities Canada Corporation</t>
  </si>
  <si>
    <t>FortisAlberta Inc.</t>
  </si>
  <si>
    <t>Weyerhaeuser Company Ltd.</t>
  </si>
  <si>
    <t>West Fraser Mills Ltd., operating as Slave Lake Pulp</t>
  </si>
  <si>
    <t>Participant Name</t>
  </si>
  <si>
    <t>NAGP</t>
  </si>
  <si>
    <t>Noble Americas Gas &amp; Power Corp.</t>
  </si>
  <si>
    <t>FortisAlberta Reversing POD - Hayter (277S)</t>
  </si>
  <si>
    <t>FortisAlberta Reversing POD - Suffield (895S)</t>
  </si>
  <si>
    <t>ATCO Electric Reversing POD - Elmsworth (731S)</t>
  </si>
  <si>
    <t>ATCO Electric Reversing POD - Hotchkiss (788S)</t>
  </si>
  <si>
    <t>Calgary Energy Centre</t>
  </si>
  <si>
    <t>Cenovus Christina Lake Industrial System</t>
  </si>
  <si>
    <t>Cowley Ridge Wind Facility</t>
  </si>
  <si>
    <t>Castle Rock Ridge Wind Facility</t>
  </si>
  <si>
    <t>Cowley Ridge Wind Power Wind Facility</t>
  </si>
  <si>
    <t>Whitecourt Power</t>
  </si>
  <si>
    <t>Grande Prairie EcoPower</t>
  </si>
  <si>
    <t>Northstone Elmworth - Denis St. Pierre</t>
  </si>
  <si>
    <t>Primrose Industrial System</t>
  </si>
  <si>
    <t>Rainbow Lake</t>
  </si>
  <si>
    <t>Slave Lake Pulp</t>
  </si>
  <si>
    <t>TEC Energy Inc.</t>
  </si>
  <si>
    <t>Alberta Newsprint Company Total</t>
  </si>
  <si>
    <t>Alberta Power (2000) Ltd. Total</t>
  </si>
  <si>
    <t>Alberta-Pacific Forest Industries Inc. Total</t>
  </si>
  <si>
    <t>ASTC Power Partnership Total</t>
  </si>
  <si>
    <t>ATCO Electric Ltd. Total</t>
  </si>
  <si>
    <t>ATCO Power Canada Ltd. Total</t>
  </si>
  <si>
    <t>Balancing Pool Total</t>
  </si>
  <si>
    <t>BowArk Energy Ltd. Total</t>
  </si>
  <si>
    <t>Calgary Energy Centre No. 2 Inc. Total</t>
  </si>
  <si>
    <t>Canadian Forest Products Ltd. Total</t>
  </si>
  <si>
    <t>Canadian Hydro Developers Inc. Total</t>
  </si>
  <si>
    <t>Canadian Natural Resources Ltd. Total</t>
  </si>
  <si>
    <t>Canadian Wood Products - Montreal Inc. Total</t>
  </si>
  <si>
    <t>Capital Power (Alberta) LP Total</t>
  </si>
  <si>
    <t>Capital Power (CBEC) L.P. Total</t>
  </si>
  <si>
    <t>Capital Power (G3) Limited Partnership Total</t>
  </si>
  <si>
    <t>Capital Power LP Total</t>
  </si>
  <si>
    <t>Capital Power PPA Management Inc. Total</t>
  </si>
  <si>
    <t>Cenovus FCCL Ltd. Total</t>
  </si>
  <si>
    <t>City of Medicine Hat Total</t>
  </si>
  <si>
    <t>Cowley Ridge Wind Power Inc. Total</t>
  </si>
  <si>
    <t>CP Energy Marketing L.P. Total</t>
  </si>
  <si>
    <t>Daishowa-Marubeni Int. Ltd. Total</t>
  </si>
  <si>
    <t>Dow Chemical Canada ULC Total</t>
  </si>
  <si>
    <t>EDF EN Canada Development Inc. Total</t>
  </si>
  <si>
    <t>EnCana Corporation Total</t>
  </si>
  <si>
    <t>Enel Alberta Wind Inc. Total</t>
  </si>
  <si>
    <t>ENMAX Cavalier LP Total</t>
  </si>
  <si>
    <t>ENMAX Energy Corporation Total</t>
  </si>
  <si>
    <t>ENMAX Energy Marketing Inc. Total</t>
  </si>
  <si>
    <t>ENMAX Generation Portfolio Inc. Total</t>
  </si>
  <si>
    <t>ENMAX PPA Management Inc. Total</t>
  </si>
  <si>
    <t>ENMAX Shepard Services Inc. Total</t>
  </si>
  <si>
    <t>FortisAlberta Inc. Total</t>
  </si>
  <si>
    <t>Ghost Pine Windfarm, LP Total</t>
  </si>
  <si>
    <t>Grande Prairie Generation Inc. Total</t>
  </si>
  <si>
    <t>Halkirk I Wind Project LP Total</t>
  </si>
  <si>
    <t>Imperial Oil Resources Total</t>
  </si>
  <si>
    <t>Imperial Oil Resources Ventures Limited Total</t>
  </si>
  <si>
    <t>International Paper Canada Pulp Holdings ULC Total</t>
  </si>
  <si>
    <t>Irrigation Canal Power Co-operative Ltd. Total</t>
  </si>
  <si>
    <t>Kettles Hill Wind Energy Inc. Total</t>
  </si>
  <si>
    <t>MAG Energy Solutions Inc. Total</t>
  </si>
  <si>
    <t>MEG Energy Corp. Total</t>
  </si>
  <si>
    <t>Milner Power Limited Partnership Total</t>
  </si>
  <si>
    <t>Morgan Stanley Capital Group Inc. Total</t>
  </si>
  <si>
    <t>Nexen Energy ULC Total</t>
  </si>
  <si>
    <t>NorthPoint Energy Solutions Inc. Total</t>
  </si>
  <si>
    <t>Northstone Power Corp. Total</t>
  </si>
  <si>
    <t>NRGreen Power Limited Partnership Total</t>
  </si>
  <si>
    <t>Oldman 2 Wind Farm Limited Total</t>
  </si>
  <si>
    <t>Powerex Corp. Total</t>
  </si>
  <si>
    <t>Rainbow Energy Marketing Corporation Total</t>
  </si>
  <si>
    <t>Shell Canada Energy Total</t>
  </si>
  <si>
    <t>Shell Canada Limited Total</t>
  </si>
  <si>
    <t>Shell Energy North America (Canada) Inc. Total</t>
  </si>
  <si>
    <t>Suncor Energy Inc. Total</t>
  </si>
  <si>
    <t>Suncor Energy Products Inc. Total</t>
  </si>
  <si>
    <t>Syncrude Canada Ltd. Total</t>
  </si>
  <si>
    <t>Talen Energy Marketing, LLC Total</t>
  </si>
  <si>
    <t>TEC Energy Inc. Total</t>
  </si>
  <si>
    <t>Tenaska Power Canada Total</t>
  </si>
  <si>
    <t>The Manitoba Hydro-Electric Board Total</t>
  </si>
  <si>
    <t>TransAlta Corporation Total</t>
  </si>
  <si>
    <t>TransAlta Energy Marketing Corp. Total</t>
  </si>
  <si>
    <t>TransAlta Generation Partnership Total</t>
  </si>
  <si>
    <t>TransCanada Energy Ltd. Total</t>
  </si>
  <si>
    <t>TransCanada Energy Sales Ltd. Total</t>
  </si>
  <si>
    <t>West Fraser Mills Ltd., operating as Slave Lake Pulp Total</t>
  </si>
  <si>
    <t>Weyerhaeuser Company Ltd. Total</t>
  </si>
  <si>
    <t>Whitecourt Power Ltd. Total</t>
  </si>
  <si>
    <t>Grand Total</t>
  </si>
  <si>
    <t>Preliminary - July 7, 2020</t>
  </si>
  <si>
    <t>Module C Adjustments - Summary</t>
  </si>
  <si>
    <t>Module C Adjustment Charges (Refunds), $</t>
  </si>
  <si>
    <t>CAEC.CES1</t>
  </si>
  <si>
    <t>CAEC.CES2</t>
  </si>
  <si>
    <t>CWPI.CRE1/CRE2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</si>
</sst>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 yyyy_);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49" fontId="0" fillId="0" borderId="0" xfId="0" applyNumberFormat="1"/>
    <xf numFmtId="4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0" fillId="0" borderId="4" xfId="0" applyBorder="1"/>
    <xf numFmtId="49" fontId="0" fillId="0" borderId="4" xfId="0" applyNumberFormat="1" applyBorder="1"/>
    <xf numFmtId="164" fontId="0" fillId="0" borderId="4" xfId="0" applyNumberFormat="1" applyBorder="1"/>
    <xf numFmtId="49" fontId="1" fillId="0" borderId="0" xfId="0" applyNumberFormat="1" applyFont="1"/>
    <xf numFmtId="49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0" fillId="0" borderId="0" xfId="0" applyNumberFormat="1"/>
    <xf numFmtId="0" fontId="1" fillId="2" borderId="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40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3">
    <cellStyle name="Comma 2" xfId="1"/>
    <cellStyle name="Normal" xfId="0" builtinId="0"/>
    <cellStyle name="Normal 2" xfId="2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showZero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outlineLevelRow="2" x14ac:dyDescent="0.25"/>
  <cols>
    <col min="1" max="1" width="19.7109375" bestFit="1" customWidth="1"/>
    <col min="2" max="2" width="10.5703125" bestFit="1" customWidth="1"/>
    <col min="3" max="3" width="47" bestFit="1" customWidth="1"/>
    <col min="4" max="4" width="15.140625" bestFit="1" customWidth="1"/>
    <col min="5" max="5" width="47.140625" bestFit="1" customWidth="1"/>
    <col min="6" max="9" width="13.28515625" bestFit="1" customWidth="1"/>
  </cols>
  <sheetData>
    <row r="1" spans="1:9" x14ac:dyDescent="0.25">
      <c r="A1" s="3" t="s">
        <v>789</v>
      </c>
      <c r="B1" s="3"/>
    </row>
    <row r="2" spans="1:9" x14ac:dyDescent="0.25">
      <c r="A2" s="3" t="s">
        <v>788</v>
      </c>
      <c r="B2" s="10"/>
    </row>
    <row r="3" spans="1:9" x14ac:dyDescent="0.25">
      <c r="F3" s="17" t="s">
        <v>790</v>
      </c>
      <c r="G3" s="18"/>
      <c r="H3" s="18"/>
      <c r="I3" s="19"/>
    </row>
    <row r="4" spans="1:9" x14ac:dyDescent="0.25">
      <c r="A4" s="15" t="s">
        <v>239</v>
      </c>
      <c r="B4" s="15" t="s">
        <v>1</v>
      </c>
      <c r="C4" s="15" t="s">
        <v>697</v>
      </c>
      <c r="D4" s="15" t="s">
        <v>3</v>
      </c>
      <c r="E4" s="15" t="s">
        <v>470</v>
      </c>
      <c r="F4" s="16" t="s">
        <v>243</v>
      </c>
      <c r="G4" s="16" t="s">
        <v>260</v>
      </c>
      <c r="H4" s="16" t="s">
        <v>263</v>
      </c>
      <c r="I4" s="16" t="s">
        <v>469</v>
      </c>
    </row>
    <row r="5" spans="1:9" outlineLevel="2" x14ac:dyDescent="0.25">
      <c r="A5" t="s">
        <v>293</v>
      </c>
      <c r="B5" t="str">
        <f ca="1">VLOOKUP($A5,IndexLookup,2,FALSE)</f>
        <v>ANC</v>
      </c>
      <c r="C5" t="str">
        <f ca="1">VLOOKUP($B5,ParticipantLookup,2,FALSE)</f>
        <v>Alberta Newsprint Company</v>
      </c>
      <c r="D5" t="str">
        <f ca="1">VLOOKUP($A5,IndexLookup,3,FALSE)</f>
        <v>ANC1</v>
      </c>
      <c r="E5" t="str">
        <f ca="1">VLOOKUP($D5,FacilityLookup,2,FALSE)</f>
        <v>Alberta Newsprint</v>
      </c>
      <c r="F5" s="2">
        <f ca="1">IFERROR(VLOOKUP($A5,Lookup2016,17,FALSE),0)</f>
        <v>-1494.81</v>
      </c>
      <c r="G5" s="2">
        <f ca="1">IFERROR(VLOOKUP($A5,Lookup2015,17,FALSE),0)</f>
        <v>46357.58</v>
      </c>
      <c r="H5" s="2">
        <f ca="1">IFERROR(VLOOKUP($A5,Lookup2014,17,FALSE),0)</f>
        <v>103113.25000000001</v>
      </c>
      <c r="I5" s="2">
        <f ca="1">SUM(F5:H5)</f>
        <v>147976.02000000002</v>
      </c>
    </row>
    <row r="6" spans="1:9" outlineLevel="1" x14ac:dyDescent="0.25">
      <c r="C6" s="3" t="s">
        <v>716</v>
      </c>
      <c r="F6" s="2">
        <f ca="1">SUBTOTAL(9,F5:F5)</f>
        <v>-1494.81</v>
      </c>
      <c r="G6" s="2">
        <f ca="1">SUBTOTAL(9,G5:G5)</f>
        <v>46357.58</v>
      </c>
      <c r="H6" s="2">
        <f ca="1">SUBTOTAL(9,H5:H5)</f>
        <v>103113.25000000001</v>
      </c>
      <c r="I6" s="2">
        <f ca="1">SUBTOTAL(9,I5:I5)</f>
        <v>147976.02000000002</v>
      </c>
    </row>
    <row r="7" spans="1:9" outlineLevel="2" x14ac:dyDescent="0.25">
      <c r="A7" t="s">
        <v>301</v>
      </c>
      <c r="B7" t="str">
        <f ca="1">VLOOKUP($A7,IndexLookup,2,FALSE)</f>
        <v>ALPL</v>
      </c>
      <c r="C7" t="str">
        <f ca="1">VLOOKUP($B7,ParticipantLookup,2,FALSE)</f>
        <v>Alberta Power (2000) Ltd.</v>
      </c>
      <c r="D7" t="str">
        <f ca="1">VLOOKUP($A7,IndexLookup,3,FALSE)</f>
        <v>BR3</v>
      </c>
      <c r="E7" t="str">
        <f ca="1">VLOOKUP($D7,FacilityLookup,2,FALSE)</f>
        <v>Battle River #3</v>
      </c>
      <c r="F7" s="2">
        <f ca="1">IFERROR(VLOOKUP($A7,Lookup2016,17,FALSE),0)</f>
        <v>-7877.28</v>
      </c>
      <c r="G7" s="2">
        <f ca="1">IFERROR(VLOOKUP($A7,Lookup2015,17,FALSE),0)</f>
        <v>-99894.650000000009</v>
      </c>
      <c r="H7" s="2">
        <f ca="1">IFERROR(VLOOKUP($A7,Lookup2014,17,FALSE),0)</f>
        <v>-385704.00000000017</v>
      </c>
      <c r="I7" s="2">
        <f ca="1">SUM(F7:H7)</f>
        <v>-493475.93000000017</v>
      </c>
    </row>
    <row r="8" spans="1:9" outlineLevel="2" x14ac:dyDescent="0.25">
      <c r="A8" t="s">
        <v>302</v>
      </c>
      <c r="B8" t="str">
        <f ca="1">VLOOKUP($A8,IndexLookup,2,FALSE)</f>
        <v>ALPL</v>
      </c>
      <c r="C8" t="str">
        <f ca="1">VLOOKUP($B8,ParticipantLookup,2,FALSE)</f>
        <v>Alberta Power (2000) Ltd.</v>
      </c>
      <c r="D8" t="str">
        <f ca="1">VLOOKUP($A8,IndexLookup,3,FALSE)</f>
        <v>BR4</v>
      </c>
      <c r="E8" t="str">
        <f ca="1">VLOOKUP($D8,FacilityLookup,2,FALSE)</f>
        <v>Battle River #4</v>
      </c>
      <c r="F8" s="2">
        <f ca="1">IFERROR(VLOOKUP($A8,Lookup2016,17,FALSE),0)</f>
        <v>-30556.429999999986</v>
      </c>
      <c r="G8" s="2">
        <f ca="1">IFERROR(VLOOKUP($A8,Lookup2015,17,FALSE),0)</f>
        <v>-781833.19000000006</v>
      </c>
      <c r="H8" s="2">
        <f ca="1">IFERROR(VLOOKUP($A8,Lookup2014,17,FALSE),0)</f>
        <v>-582261.13000000012</v>
      </c>
      <c r="I8" s="2">
        <f ca="1">SUM(F8:H8)</f>
        <v>-1394650.75</v>
      </c>
    </row>
    <row r="9" spans="1:9" outlineLevel="2" x14ac:dyDescent="0.25">
      <c r="A9" t="s">
        <v>466</v>
      </c>
      <c r="B9" t="str">
        <f ca="1">VLOOKUP($A9,IndexLookup,2,FALSE)</f>
        <v>AP00</v>
      </c>
      <c r="C9" t="str">
        <f ca="1">VLOOKUP($B9,ParticipantLookup,2,FALSE)</f>
        <v>Alberta Power (2000) Ltd.</v>
      </c>
      <c r="D9" t="str">
        <f ca="1">VLOOKUP($A9,IndexLookup,3,FALSE)</f>
        <v>ST1</v>
      </c>
      <c r="E9" t="str">
        <f ca="1">VLOOKUP($D9,FacilityLookup,2,FALSE)</f>
        <v>Sturgeon #1</v>
      </c>
      <c r="F9" s="2">
        <f ca="1">IFERROR(VLOOKUP($A9,Lookup2016,17,FALSE),0)</f>
        <v>0</v>
      </c>
      <c r="G9" s="2">
        <f ca="1">IFERROR(VLOOKUP($A9,Lookup2015,17,FALSE),0)</f>
        <v>0</v>
      </c>
      <c r="H9" s="2">
        <f ca="1">IFERROR(VLOOKUP($A9,Lookup2014,17,FALSE),0)</f>
        <v>0</v>
      </c>
      <c r="I9" s="2">
        <f ca="1">SUM(F9:H9)</f>
        <v>0</v>
      </c>
    </row>
    <row r="10" spans="1:9" outlineLevel="2" x14ac:dyDescent="0.25">
      <c r="A10" t="s">
        <v>467</v>
      </c>
      <c r="B10" t="str">
        <f ca="1">VLOOKUP($A10,IndexLookup,2,FALSE)</f>
        <v>AP00</v>
      </c>
      <c r="C10" t="str">
        <f ca="1">VLOOKUP($B10,ParticipantLookup,2,FALSE)</f>
        <v>Alberta Power (2000) Ltd.</v>
      </c>
      <c r="D10" t="str">
        <f ca="1">VLOOKUP($A10,IndexLookup,3,FALSE)</f>
        <v>ST2</v>
      </c>
      <c r="E10" t="str">
        <f ca="1">VLOOKUP($D10,FacilityLookup,2,FALSE)</f>
        <v>Sturgeon #2</v>
      </c>
      <c r="F10" s="2">
        <f ca="1">IFERROR(VLOOKUP($A10,Lookup2016,17,FALSE),0)</f>
        <v>0</v>
      </c>
      <c r="G10" s="2">
        <f ca="1">IFERROR(VLOOKUP($A10,Lookup2015,17,FALSE),0)</f>
        <v>0</v>
      </c>
      <c r="H10" s="2">
        <f ca="1">IFERROR(VLOOKUP($A10,Lookup2014,17,FALSE),0)</f>
        <v>0</v>
      </c>
      <c r="I10" s="2">
        <f ca="1">SUM(F10:H10)</f>
        <v>0</v>
      </c>
    </row>
    <row r="11" spans="1:9" outlineLevel="1" x14ac:dyDescent="0.25">
      <c r="C11" s="3" t="s">
        <v>717</v>
      </c>
      <c r="F11" s="2">
        <f ca="1">SUBTOTAL(9,F7:F10)</f>
        <v>-38433.709999999985</v>
      </c>
      <c r="G11" s="2">
        <f ca="1">SUBTOTAL(9,G7:G10)</f>
        <v>-881727.84000000008</v>
      </c>
      <c r="H11" s="2">
        <f ca="1">SUBTOTAL(9,H7:H10)</f>
        <v>-967965.13000000035</v>
      </c>
      <c r="I11" s="2">
        <f ca="1">SUBTOTAL(9,I7:I10)</f>
        <v>-1888126.6800000002</v>
      </c>
    </row>
    <row r="12" spans="1:9" outlineLevel="2" x14ac:dyDescent="0.25">
      <c r="A12" t="s">
        <v>291</v>
      </c>
      <c r="B12" t="str">
        <f ca="1">VLOOKUP($A12,IndexLookup,2,FALSE)</f>
        <v>APF</v>
      </c>
      <c r="C12" t="str">
        <f ca="1">VLOOKUP($B12,ParticipantLookup,2,FALSE)</f>
        <v>Alberta-Pacific Forest Industries Inc.</v>
      </c>
      <c r="D12" t="str">
        <f ca="1">VLOOKUP($A12,IndexLookup,3,FALSE)</f>
        <v>AFG1TX</v>
      </c>
      <c r="E12" t="str">
        <f ca="1">VLOOKUP($D12,FacilityLookup,2,FALSE)</f>
        <v>APF Athabasca</v>
      </c>
      <c r="F12" s="2">
        <f ca="1">IFERROR(VLOOKUP($A12,Lookup2016,17,FALSE),0)</f>
        <v>-28024.660000000003</v>
      </c>
      <c r="G12" s="2">
        <f ca="1">IFERROR(VLOOKUP($A12,Lookup2015,17,FALSE),0)</f>
        <v>-105267.7</v>
      </c>
      <c r="H12" s="2">
        <f ca="1">IFERROR(VLOOKUP($A12,Lookup2014,17,FALSE),0)</f>
        <v>23053.129999999997</v>
      </c>
      <c r="I12" s="2">
        <f ca="1">SUM(F12:H12)</f>
        <v>-110239.22999999998</v>
      </c>
    </row>
    <row r="13" spans="1:9" outlineLevel="1" x14ac:dyDescent="0.25">
      <c r="C13" s="3" t="s">
        <v>718</v>
      </c>
      <c r="F13" s="2">
        <f ca="1">SUBTOTAL(9,F12:F12)</f>
        <v>-28024.660000000003</v>
      </c>
      <c r="G13" s="2">
        <f ca="1">SUBTOTAL(9,G12:G12)</f>
        <v>-105267.7</v>
      </c>
      <c r="H13" s="2">
        <f ca="1">SUBTOTAL(9,H12:H12)</f>
        <v>23053.129999999997</v>
      </c>
      <c r="I13" s="2">
        <f ca="1">SUBTOTAL(9,I12:I12)</f>
        <v>-110239.22999999998</v>
      </c>
    </row>
    <row r="14" spans="1:9" outlineLevel="2" x14ac:dyDescent="0.25">
      <c r="A14" t="s">
        <v>405</v>
      </c>
      <c r="B14" t="str">
        <f ca="1">VLOOKUP($A14,IndexLookup,2,FALSE)</f>
        <v>ASTC</v>
      </c>
      <c r="C14" t="str">
        <f ca="1">VLOOKUP($B14,ParticipantLookup,2,FALSE)</f>
        <v>ASTC Power Partnership</v>
      </c>
      <c r="D14" t="str">
        <f ca="1">VLOOKUP($A14,IndexLookup,3,FALSE)</f>
        <v>SD3</v>
      </c>
      <c r="E14" t="str">
        <f ca="1">VLOOKUP($D14,FacilityLookup,2,FALSE)</f>
        <v>Sundance #3</v>
      </c>
      <c r="F14" s="2">
        <f ca="1">IFERROR(VLOOKUP($A14,Lookup2016,17,FALSE),0)</f>
        <v>276415.18</v>
      </c>
      <c r="G14" s="2">
        <f ca="1">IFERROR(VLOOKUP($A14,Lookup2015,17,FALSE),0)</f>
        <v>1519439.12</v>
      </c>
      <c r="H14" s="2">
        <f ca="1">IFERROR(VLOOKUP($A14,Lookup2014,17,FALSE),0)</f>
        <v>3703409.16</v>
      </c>
      <c r="I14" s="2">
        <f ca="1">SUM(F14:H14)</f>
        <v>5499263.46</v>
      </c>
    </row>
    <row r="15" spans="1:9" outlineLevel="2" x14ac:dyDescent="0.25">
      <c r="A15" t="s">
        <v>407</v>
      </c>
      <c r="B15" t="str">
        <f ca="1">VLOOKUP($A15,IndexLookup,2,FALSE)</f>
        <v>ASTC</v>
      </c>
      <c r="C15" t="str">
        <f ca="1">VLOOKUP($B15,ParticipantLookup,2,FALSE)</f>
        <v>ASTC Power Partnership</v>
      </c>
      <c r="D15" t="str">
        <f ca="1">VLOOKUP($A15,IndexLookup,3,FALSE)</f>
        <v>SD4</v>
      </c>
      <c r="E15" t="str">
        <f ca="1">VLOOKUP($D15,FacilityLookup,2,FALSE)</f>
        <v>Sundance #4</v>
      </c>
      <c r="F15" s="2">
        <f ca="1">IFERROR(VLOOKUP($A15,Lookup2016,17,FALSE),0)</f>
        <v>302703.87999999995</v>
      </c>
      <c r="G15" s="2">
        <f ca="1">IFERROR(VLOOKUP($A15,Lookup2015,17,FALSE),0)</f>
        <v>1590869.96</v>
      </c>
      <c r="H15" s="2">
        <f ca="1">IFERROR(VLOOKUP($A15,Lookup2014,17,FALSE),0)</f>
        <v>4168346.0199999996</v>
      </c>
      <c r="I15" s="2">
        <f ca="1">SUM(F15:H15)</f>
        <v>6061919.8599999994</v>
      </c>
    </row>
    <row r="16" spans="1:9" outlineLevel="1" x14ac:dyDescent="0.25">
      <c r="C16" s="3" t="s">
        <v>719</v>
      </c>
      <c r="F16" s="2">
        <f ca="1">SUBTOTAL(9,F14:F15)</f>
        <v>579119.05999999994</v>
      </c>
      <c r="G16" s="2">
        <f ca="1">SUBTOTAL(9,G14:G15)</f>
        <v>3110309.08</v>
      </c>
      <c r="H16" s="2">
        <f ca="1">SUBTOTAL(9,H14:H15)</f>
        <v>7871755.1799999997</v>
      </c>
      <c r="I16" s="2">
        <f ca="1">SUBTOTAL(9,I14:I15)</f>
        <v>11561183.32</v>
      </c>
    </row>
    <row r="17" spans="1:9" outlineLevel="2" x14ac:dyDescent="0.25">
      <c r="A17" t="s">
        <v>286</v>
      </c>
      <c r="B17" t="str">
        <f ca="1">VLOOKUP($A17,IndexLookup,2,FALSE)</f>
        <v>APL</v>
      </c>
      <c r="C17" t="str">
        <f ca="1">VLOOKUP($B17,ParticipantLookup,2,FALSE)</f>
        <v>ATCO Electric Ltd.</v>
      </c>
      <c r="D17" t="str">
        <f ca="1">VLOOKUP($A17,IndexLookup,3,FALSE)</f>
        <v>311S033N</v>
      </c>
      <c r="E17" t="str">
        <f ca="1">VLOOKUP($D17,FacilityLookup,2,FALSE)</f>
        <v>ATCO Electric Reversing POD - Elmsworth (731S)</v>
      </c>
      <c r="F17" s="2">
        <f ca="1">IFERROR(VLOOKUP($A17,Lookup2016,17,FALSE),0)</f>
        <v>-975.84000000000015</v>
      </c>
      <c r="G17" s="2">
        <f ca="1">IFERROR(VLOOKUP($A17,Lookup2015,17,FALSE),0)</f>
        <v>0</v>
      </c>
      <c r="H17" s="2">
        <f ca="1">IFERROR(VLOOKUP($A17,Lookup2014,17,FALSE),0)</f>
        <v>0</v>
      </c>
      <c r="I17" s="2">
        <f ca="1">SUM(F17:H17)</f>
        <v>-975.84000000000015</v>
      </c>
    </row>
    <row r="18" spans="1:9" outlineLevel="2" x14ac:dyDescent="0.25">
      <c r="A18" t="s">
        <v>287</v>
      </c>
      <c r="B18" t="str">
        <f ca="1">VLOOKUP($A18,IndexLookup,2,FALSE)</f>
        <v>APL</v>
      </c>
      <c r="C18" t="str">
        <f ca="1">VLOOKUP($B18,ParticipantLookup,2,FALSE)</f>
        <v>ATCO Electric Ltd.</v>
      </c>
      <c r="D18" t="str">
        <f ca="1">VLOOKUP($A18,IndexLookup,3,FALSE)</f>
        <v>321S009N</v>
      </c>
      <c r="E18" t="str">
        <f ca="1">VLOOKUP($D18,FacilityLookup,2,FALSE)</f>
        <v>ATCO Electric Reversing POD - Carmon (830S)</v>
      </c>
      <c r="F18" s="2">
        <f ca="1">IFERROR(VLOOKUP($A18,Lookup2016,17,FALSE),0)</f>
        <v>-57219.900000000009</v>
      </c>
      <c r="G18" s="2">
        <f ca="1">IFERROR(VLOOKUP($A18,Lookup2015,17,FALSE),0)</f>
        <v>-16020.55</v>
      </c>
      <c r="H18" s="2">
        <f ca="1">IFERROR(VLOOKUP($A18,Lookup2014,17,FALSE),0)</f>
        <v>0</v>
      </c>
      <c r="I18" s="2">
        <f ca="1">SUM(F18:H18)</f>
        <v>-73240.450000000012</v>
      </c>
    </row>
    <row r="19" spans="1:9" outlineLevel="2" x14ac:dyDescent="0.25">
      <c r="A19" t="s">
        <v>460</v>
      </c>
      <c r="B19" t="str">
        <f ca="1">VLOOKUP($A19,IndexLookup,2,FALSE)</f>
        <v>APL</v>
      </c>
      <c r="C19" t="str">
        <f ca="1">VLOOKUP($B19,ParticipantLookup,2,FALSE)</f>
        <v>ATCO Electric Ltd.</v>
      </c>
      <c r="D19" t="str">
        <f ca="1">VLOOKUP($A19,IndexLookup,3,FALSE)</f>
        <v>321S033</v>
      </c>
      <c r="E19" t="str">
        <f ca="1">VLOOKUP($D19,FacilityLookup,2,FALSE)</f>
        <v>ATCO Electric DOS - Daishowa-Marubeni (839S)</v>
      </c>
      <c r="F19" s="2">
        <f ca="1">IFERROR(VLOOKUP($A19,Lookup2016,17,FALSE),0)</f>
        <v>0</v>
      </c>
      <c r="G19" s="2">
        <f ca="1">IFERROR(VLOOKUP($A19,Lookup2015,17,FALSE),0)</f>
        <v>0</v>
      </c>
      <c r="H19" s="2">
        <f ca="1">IFERROR(VLOOKUP($A19,Lookup2014,17,FALSE),0)</f>
        <v>10.43</v>
      </c>
      <c r="I19" s="2">
        <f ca="1">SUM(F19:H19)</f>
        <v>10.43</v>
      </c>
    </row>
    <row r="20" spans="1:9" outlineLevel="2" x14ac:dyDescent="0.25">
      <c r="A20" t="s">
        <v>288</v>
      </c>
      <c r="B20" t="str">
        <f ca="1">VLOOKUP($A20,IndexLookup,2,FALSE)</f>
        <v>APL</v>
      </c>
      <c r="C20" t="str">
        <f ca="1">VLOOKUP($B20,ParticipantLookup,2,FALSE)</f>
        <v>ATCO Electric Ltd.</v>
      </c>
      <c r="D20" t="str">
        <f ca="1">VLOOKUP($A20,IndexLookup,3,FALSE)</f>
        <v>325S009N</v>
      </c>
      <c r="E20" t="str">
        <f ca="1">VLOOKUP($D20,FacilityLookup,2,FALSE)</f>
        <v>ATCO Electric Reversing POD - Hotchkiss (788S)</v>
      </c>
      <c r="F20" s="2">
        <f ca="1">IFERROR(VLOOKUP($A20,Lookup2016,17,FALSE),0)</f>
        <v>-954.2</v>
      </c>
      <c r="G20" s="2">
        <f ca="1">IFERROR(VLOOKUP($A20,Lookup2015,17,FALSE),0)</f>
        <v>0</v>
      </c>
      <c r="H20" s="2">
        <f ca="1">IFERROR(VLOOKUP($A20,Lookup2014,17,FALSE),0)</f>
        <v>0</v>
      </c>
      <c r="I20" s="2">
        <f ca="1">SUM(F20:H20)</f>
        <v>-954.2</v>
      </c>
    </row>
    <row r="21" spans="1:9" outlineLevel="2" x14ac:dyDescent="0.25">
      <c r="A21" t="s">
        <v>289</v>
      </c>
      <c r="B21" t="str">
        <f ca="1">VLOOKUP($A21,IndexLookup,2,FALSE)</f>
        <v>APL</v>
      </c>
      <c r="C21" t="str">
        <f ca="1">VLOOKUP($B21,ParticipantLookup,2,FALSE)</f>
        <v>ATCO Electric Ltd.</v>
      </c>
      <c r="D21" t="str">
        <f ca="1">VLOOKUP($A21,IndexLookup,3,FALSE)</f>
        <v>372S025N</v>
      </c>
      <c r="E21" t="str">
        <f ca="1">VLOOKUP($D21,FacilityLookup,2,FALSE)</f>
        <v>ATCO Electric Reversing POD - Lindbergh (969S)</v>
      </c>
      <c r="F21" s="2">
        <f ca="1">IFERROR(VLOOKUP($A21,Lookup2016,17,FALSE),0)</f>
        <v>-1276.93</v>
      </c>
      <c r="G21" s="2">
        <f ca="1">IFERROR(VLOOKUP($A21,Lookup2015,17,FALSE),0)</f>
        <v>186.48999999999964</v>
      </c>
      <c r="H21" s="2">
        <f ca="1">IFERROR(VLOOKUP($A21,Lookup2014,17,FALSE),0)</f>
        <v>0</v>
      </c>
      <c r="I21" s="2">
        <f ca="1">SUM(F21:H21)</f>
        <v>-1090.4400000000005</v>
      </c>
    </row>
    <row r="22" spans="1:9" outlineLevel="1" x14ac:dyDescent="0.25">
      <c r="C22" s="3" t="s">
        <v>720</v>
      </c>
      <c r="F22" s="2">
        <f ca="1">SUBTOTAL(9,F17:F21)</f>
        <v>-60426.87</v>
      </c>
      <c r="G22" s="2">
        <f ca="1">SUBTOTAL(9,G17:G21)</f>
        <v>-15834.06</v>
      </c>
      <c r="H22" s="2">
        <f ca="1">SUBTOTAL(9,H17:H21)</f>
        <v>10.43</v>
      </c>
      <c r="I22" s="2">
        <f ca="1">SUBTOTAL(9,I17:I21)</f>
        <v>-76250.500000000015</v>
      </c>
    </row>
    <row r="23" spans="1:9" outlineLevel="2" x14ac:dyDescent="0.25">
      <c r="A23" t="s">
        <v>294</v>
      </c>
      <c r="B23" t="str">
        <f t="shared" ref="B23:B34" ca="1" si="0">VLOOKUP($A23,IndexLookup,2,FALSE)</f>
        <v>APC</v>
      </c>
      <c r="C23" t="str">
        <f t="shared" ref="C23:C34" ca="1" si="1">VLOOKUP($B23,ParticipantLookup,2,FALSE)</f>
        <v>ATCO Power Canada Ltd.</v>
      </c>
      <c r="D23" t="str">
        <f t="shared" ref="D23:D34" ca="1" si="2">VLOOKUP($A23,IndexLookup,3,FALSE)</f>
        <v>BCHEXP</v>
      </c>
      <c r="E23" t="str">
        <f t="shared" ref="E23:E34" ca="1" si="3">VLOOKUP($D23,FacilityLookup,2,FALSE)</f>
        <v>Alberta-BC Intertie - Export</v>
      </c>
      <c r="F23" s="2">
        <f t="shared" ref="F23:F34" ca="1" si="4">IFERROR(VLOOKUP($A23,Lookup2016,17,FALSE),0)</f>
        <v>121.59000000000003</v>
      </c>
      <c r="G23" s="2">
        <f t="shared" ref="G23:G34" ca="1" si="5">IFERROR(VLOOKUP($A23,Lookup2015,17,FALSE),0)</f>
        <v>781.31</v>
      </c>
      <c r="H23" s="2">
        <f t="shared" ref="H23:H34" ca="1" si="6">IFERROR(VLOOKUP($A23,Lookup2014,17,FALSE),0)</f>
        <v>0</v>
      </c>
      <c r="I23" s="2">
        <f t="shared" ref="I23:I34" ca="1" si="7">SUM(F23:H23)</f>
        <v>902.9</v>
      </c>
    </row>
    <row r="24" spans="1:9" outlineLevel="2" x14ac:dyDescent="0.25">
      <c r="A24" t="s">
        <v>290</v>
      </c>
      <c r="B24" t="str">
        <f t="shared" ca="1" si="0"/>
        <v>APC</v>
      </c>
      <c r="C24" t="str">
        <f t="shared" ca="1" si="1"/>
        <v>ATCO Power Canada Ltd.</v>
      </c>
      <c r="D24" t="str">
        <f t="shared" ca="1" si="2"/>
        <v>BCHIMP</v>
      </c>
      <c r="E24" t="str">
        <f t="shared" ca="1" si="3"/>
        <v>Alberta-BC Intertie - Import</v>
      </c>
      <c r="F24" s="2">
        <f t="shared" ca="1" si="4"/>
        <v>860.67000000000007</v>
      </c>
      <c r="G24" s="2">
        <f t="shared" ca="1" si="5"/>
        <v>-77.070000000000022</v>
      </c>
      <c r="H24" s="2">
        <f t="shared" ca="1" si="6"/>
        <v>0</v>
      </c>
      <c r="I24" s="2">
        <f t="shared" ca="1" si="7"/>
        <v>783.6</v>
      </c>
    </row>
    <row r="25" spans="1:9" outlineLevel="2" x14ac:dyDescent="0.25">
      <c r="A25" t="s">
        <v>375</v>
      </c>
      <c r="B25" t="str">
        <f t="shared" ca="1" si="0"/>
        <v>APNC</v>
      </c>
      <c r="C25" t="str">
        <f t="shared" ca="1" si="1"/>
        <v>ATCO Power Canada Ltd.</v>
      </c>
      <c r="D25" t="str">
        <f t="shared" ca="1" si="2"/>
        <v>NOVAGEN15M</v>
      </c>
      <c r="E25" t="str">
        <f t="shared" ca="1" si="3"/>
        <v>Joffre Industrial System</v>
      </c>
      <c r="F25" s="2">
        <f t="shared" ca="1" si="4"/>
        <v>-21727.739999999998</v>
      </c>
      <c r="G25" s="2">
        <f t="shared" ca="1" si="5"/>
        <v>-158550.87</v>
      </c>
      <c r="H25" s="2">
        <f t="shared" ca="1" si="6"/>
        <v>-616847.13</v>
      </c>
      <c r="I25" s="2">
        <f t="shared" ca="1" si="7"/>
        <v>-797125.74</v>
      </c>
    </row>
    <row r="26" spans="1:9" outlineLevel="2" x14ac:dyDescent="0.25">
      <c r="A26" t="s">
        <v>381</v>
      </c>
      <c r="B26" t="str">
        <f t="shared" ca="1" si="0"/>
        <v>CUPC</v>
      </c>
      <c r="C26" t="str">
        <f t="shared" ca="1" si="1"/>
        <v>ATCO Power Canada Ltd.</v>
      </c>
      <c r="D26" t="str">
        <f t="shared" ca="1" si="2"/>
        <v>OMRH</v>
      </c>
      <c r="E26" t="str">
        <f t="shared" ca="1" si="3"/>
        <v>Oldman River Hydro Facility</v>
      </c>
      <c r="F26" s="2">
        <f t="shared" ca="1" si="4"/>
        <v>-17766.620000000003</v>
      </c>
      <c r="G26" s="2">
        <f t="shared" ca="1" si="5"/>
        <v>-135757.50999999998</v>
      </c>
      <c r="H26" s="2">
        <f t="shared" ca="1" si="6"/>
        <v>-332844.99999999994</v>
      </c>
      <c r="I26" s="2">
        <f t="shared" ca="1" si="7"/>
        <v>-486369.12999999989</v>
      </c>
    </row>
    <row r="27" spans="1:9" outlineLevel="2" x14ac:dyDescent="0.25">
      <c r="A27" t="s">
        <v>383</v>
      </c>
      <c r="B27" t="str">
        <f t="shared" ca="1" si="0"/>
        <v>CUPC</v>
      </c>
      <c r="C27" t="str">
        <f t="shared" ca="1" si="1"/>
        <v>ATCO Power Canada Ltd.</v>
      </c>
      <c r="D27" t="str">
        <f t="shared" ca="1" si="2"/>
        <v>PH1</v>
      </c>
      <c r="E27" t="str">
        <f t="shared" ca="1" si="3"/>
        <v>Poplar Hill #1</v>
      </c>
      <c r="F27" s="2">
        <f t="shared" ca="1" si="4"/>
        <v>-74024.98</v>
      </c>
      <c r="G27" s="2">
        <f t="shared" ca="1" si="5"/>
        <v>-203206.33</v>
      </c>
      <c r="H27" s="2">
        <f t="shared" ca="1" si="6"/>
        <v>-109985.99000000002</v>
      </c>
      <c r="I27" s="2">
        <f t="shared" ca="1" si="7"/>
        <v>-387217.30000000005</v>
      </c>
    </row>
    <row r="28" spans="1:9" outlineLevel="2" x14ac:dyDescent="0.25">
      <c r="A28" t="s">
        <v>453</v>
      </c>
      <c r="B28" t="str">
        <f t="shared" ca="1" si="0"/>
        <v>CUPC</v>
      </c>
      <c r="C28" t="str">
        <f t="shared" ca="1" si="1"/>
        <v>ATCO Power Canada Ltd.</v>
      </c>
      <c r="D28" t="str">
        <f t="shared" ca="1" si="2"/>
        <v>RB1</v>
      </c>
      <c r="E28" t="str">
        <f t="shared" ca="1" si="3"/>
        <v>Rainbow #1</v>
      </c>
      <c r="F28" s="2">
        <f t="shared" ca="1" si="4"/>
        <v>0</v>
      </c>
      <c r="G28" s="2">
        <f t="shared" ca="1" si="5"/>
        <v>0</v>
      </c>
      <c r="H28" s="2">
        <f t="shared" ca="1" si="6"/>
        <v>0</v>
      </c>
      <c r="I28" s="2">
        <f t="shared" ca="1" si="7"/>
        <v>0</v>
      </c>
    </row>
    <row r="29" spans="1:9" outlineLevel="2" x14ac:dyDescent="0.25">
      <c r="A29" t="s">
        <v>454</v>
      </c>
      <c r="B29" t="str">
        <f t="shared" ca="1" si="0"/>
        <v>CUPC</v>
      </c>
      <c r="C29" t="str">
        <f t="shared" ca="1" si="1"/>
        <v>ATCO Power Canada Ltd.</v>
      </c>
      <c r="D29" t="str">
        <f t="shared" ca="1" si="2"/>
        <v>RB2</v>
      </c>
      <c r="E29" t="str">
        <f t="shared" ca="1" si="3"/>
        <v>Rainbow #2</v>
      </c>
      <c r="F29" s="2">
        <f t="shared" ca="1" si="4"/>
        <v>0</v>
      </c>
      <c r="G29" s="2">
        <f t="shared" ca="1" si="5"/>
        <v>0</v>
      </c>
      <c r="H29" s="2">
        <f t="shared" ca="1" si="6"/>
        <v>0</v>
      </c>
      <c r="I29" s="2">
        <f t="shared" ca="1" si="7"/>
        <v>0</v>
      </c>
    </row>
    <row r="30" spans="1:9" outlineLevel="2" x14ac:dyDescent="0.25">
      <c r="A30" t="s">
        <v>455</v>
      </c>
      <c r="B30" t="str">
        <f t="shared" ca="1" si="0"/>
        <v>CUPC</v>
      </c>
      <c r="C30" t="str">
        <f t="shared" ca="1" si="1"/>
        <v>ATCO Power Canada Ltd.</v>
      </c>
      <c r="D30" t="str">
        <f t="shared" ca="1" si="2"/>
        <v>RB3</v>
      </c>
      <c r="E30" t="str">
        <f t="shared" ca="1" si="3"/>
        <v>Rainbow #3</v>
      </c>
      <c r="F30" s="2">
        <f t="shared" ca="1" si="4"/>
        <v>0</v>
      </c>
      <c r="G30" s="2">
        <f t="shared" ca="1" si="5"/>
        <v>0</v>
      </c>
      <c r="H30" s="2">
        <f t="shared" ca="1" si="6"/>
        <v>0</v>
      </c>
      <c r="I30" s="2">
        <f t="shared" ca="1" si="7"/>
        <v>0</v>
      </c>
    </row>
    <row r="31" spans="1:9" outlineLevel="2" x14ac:dyDescent="0.25">
      <c r="A31" t="s">
        <v>389</v>
      </c>
      <c r="B31" t="str">
        <f t="shared" ca="1" si="0"/>
        <v>CUPC</v>
      </c>
      <c r="C31" t="str">
        <f t="shared" ca="1" si="1"/>
        <v>ATCO Power Canada Ltd.</v>
      </c>
      <c r="D31" t="str">
        <f t="shared" ca="1" si="2"/>
        <v>RB5</v>
      </c>
      <c r="E31" t="str">
        <f t="shared" ca="1" si="3"/>
        <v>Rainbow #5</v>
      </c>
      <c r="F31" s="2">
        <f t="shared" ca="1" si="4"/>
        <v>-68560.51999999999</v>
      </c>
      <c r="G31" s="2">
        <f t="shared" ca="1" si="5"/>
        <v>-7170.8400000000056</v>
      </c>
      <c r="H31" s="2">
        <f t="shared" ca="1" si="6"/>
        <v>185299.25</v>
      </c>
      <c r="I31" s="2">
        <f t="shared" ca="1" si="7"/>
        <v>109567.89</v>
      </c>
    </row>
    <row r="32" spans="1:9" outlineLevel="2" x14ac:dyDescent="0.25">
      <c r="A32" t="s">
        <v>392</v>
      </c>
      <c r="B32" t="str">
        <f t="shared" ca="1" si="0"/>
        <v>CUPC</v>
      </c>
      <c r="C32" t="str">
        <f t="shared" ca="1" si="1"/>
        <v>ATCO Power Canada Ltd.</v>
      </c>
      <c r="D32" t="str">
        <f t="shared" ca="1" si="2"/>
        <v>RL1</v>
      </c>
      <c r="E32" t="str">
        <f t="shared" ca="1" si="3"/>
        <v>Rainbow Lake #1</v>
      </c>
      <c r="F32" s="2">
        <f t="shared" ca="1" si="4"/>
        <v>-553726.15999999992</v>
      </c>
      <c r="G32" s="2">
        <f t="shared" ca="1" si="5"/>
        <v>-1064153.1400000001</v>
      </c>
      <c r="H32" s="2">
        <f t="shared" ca="1" si="6"/>
        <v>-1233960.78</v>
      </c>
      <c r="I32" s="2">
        <f t="shared" ca="1" si="7"/>
        <v>-2851840.08</v>
      </c>
    </row>
    <row r="33" spans="1:9" outlineLevel="2" x14ac:dyDescent="0.25">
      <c r="A33" t="s">
        <v>436</v>
      </c>
      <c r="B33" t="str">
        <f t="shared" ca="1" si="0"/>
        <v>CUPC</v>
      </c>
      <c r="C33" t="str">
        <f t="shared" ca="1" si="1"/>
        <v>ATCO Power Canada Ltd.</v>
      </c>
      <c r="D33" t="str">
        <f t="shared" ca="1" si="2"/>
        <v>VVW1</v>
      </c>
      <c r="E33" t="str">
        <f t="shared" ca="1" si="3"/>
        <v>Valleyview #1</v>
      </c>
      <c r="F33" s="2">
        <f t="shared" ca="1" si="4"/>
        <v>-9531.5099999999984</v>
      </c>
      <c r="G33" s="2">
        <f t="shared" ca="1" si="5"/>
        <v>-41394.80000000001</v>
      </c>
      <c r="H33" s="2">
        <f t="shared" ca="1" si="6"/>
        <v>55484.850000000006</v>
      </c>
      <c r="I33" s="2">
        <f t="shared" ca="1" si="7"/>
        <v>4558.5399999999936</v>
      </c>
    </row>
    <row r="34" spans="1:9" outlineLevel="2" x14ac:dyDescent="0.25">
      <c r="A34" t="s">
        <v>437</v>
      </c>
      <c r="B34" t="str">
        <f t="shared" ca="1" si="0"/>
        <v>CUPC</v>
      </c>
      <c r="C34" t="str">
        <f t="shared" ca="1" si="1"/>
        <v>ATCO Power Canada Ltd.</v>
      </c>
      <c r="D34" t="str">
        <f t="shared" ca="1" si="2"/>
        <v>VVW2</v>
      </c>
      <c r="E34" t="str">
        <f t="shared" ca="1" si="3"/>
        <v>Valleyview #2</v>
      </c>
      <c r="F34" s="2">
        <f t="shared" ca="1" si="4"/>
        <v>-1275.56</v>
      </c>
      <c r="G34" s="2">
        <f t="shared" ca="1" si="5"/>
        <v>1959.59</v>
      </c>
      <c r="H34" s="2">
        <f t="shared" ca="1" si="6"/>
        <v>31998.84</v>
      </c>
      <c r="I34" s="2">
        <f t="shared" ca="1" si="7"/>
        <v>32682.87</v>
      </c>
    </row>
    <row r="35" spans="1:9" outlineLevel="1" x14ac:dyDescent="0.25">
      <c r="C35" s="3" t="s">
        <v>721</v>
      </c>
      <c r="F35" s="2">
        <f ca="1">SUBTOTAL(9,F23:F34)</f>
        <v>-745630.83</v>
      </c>
      <c r="G35" s="2">
        <f ca="1">SUBTOTAL(9,G23:G34)</f>
        <v>-1607569.6600000001</v>
      </c>
      <c r="H35" s="2">
        <f ca="1">SUBTOTAL(9,H23:H34)</f>
        <v>-2020855.9599999997</v>
      </c>
      <c r="I35" s="2">
        <f ca="1">SUBTOTAL(9,I23:I34)</f>
        <v>-4374056.45</v>
      </c>
    </row>
    <row r="36" spans="1:9" outlineLevel="2" x14ac:dyDescent="0.25">
      <c r="A36" t="s">
        <v>303</v>
      </c>
      <c r="B36" t="str">
        <f t="shared" ref="B36:B44" ca="1" si="8">VLOOKUP($A36,IndexLookup,2,FALSE)</f>
        <v>BALP</v>
      </c>
      <c r="C36" t="str">
        <f t="shared" ref="C36:C44" ca="1" si="9">VLOOKUP($B36,ParticipantLookup,2,FALSE)</f>
        <v>Balancing Pool</v>
      </c>
      <c r="D36" t="str">
        <f t="shared" ref="D36:D44" ca="1" si="10">VLOOKUP($A36,IndexLookup,3,FALSE)</f>
        <v>BR5</v>
      </c>
      <c r="E36" t="str">
        <f t="shared" ref="E36:E44" ca="1" si="11">VLOOKUP($D36,FacilityLookup,2,FALSE)</f>
        <v>Battle River #5</v>
      </c>
      <c r="F36" s="2">
        <f t="shared" ref="F36:F44" ca="1" si="12">IFERROR(VLOOKUP($A36,Lookup2016,17,FALSE),0)</f>
        <v>-384156.36999999994</v>
      </c>
      <c r="G36" s="2">
        <f t="shared" ref="G36:G44" ca="1" si="13">IFERROR(VLOOKUP($A36,Lookup2015,17,FALSE),0)</f>
        <v>0</v>
      </c>
      <c r="H36" s="2">
        <f t="shared" ref="H36:H44" ca="1" si="14">IFERROR(VLOOKUP($A36,Lookup2014,17,FALSE),0)</f>
        <v>0</v>
      </c>
      <c r="I36" s="2">
        <f t="shared" ref="I36:I44" ca="1" si="15">SUM(F36:H36)</f>
        <v>-384156.36999999994</v>
      </c>
    </row>
    <row r="37" spans="1:9" outlineLevel="2" x14ac:dyDescent="0.25">
      <c r="A37" t="s">
        <v>401</v>
      </c>
      <c r="B37" t="str">
        <f t="shared" ca="1" si="8"/>
        <v>BALP</v>
      </c>
      <c r="C37" t="str">
        <f t="shared" ca="1" si="9"/>
        <v>Balancing Pool</v>
      </c>
      <c r="D37" t="str">
        <f t="shared" ca="1" si="10"/>
        <v>SD1</v>
      </c>
      <c r="E37" t="str">
        <f t="shared" ca="1" si="11"/>
        <v>Sundance #1</v>
      </c>
      <c r="F37" s="2">
        <f t="shared" ca="1" si="12"/>
        <v>15931.409999999996</v>
      </c>
      <c r="G37" s="2">
        <f t="shared" ca="1" si="13"/>
        <v>0</v>
      </c>
      <c r="H37" s="2">
        <f t="shared" ca="1" si="14"/>
        <v>0</v>
      </c>
      <c r="I37" s="2">
        <f t="shared" ca="1" si="15"/>
        <v>15931.409999999996</v>
      </c>
    </row>
    <row r="38" spans="1:9" outlineLevel="2" x14ac:dyDescent="0.25">
      <c r="A38" t="s">
        <v>403</v>
      </c>
      <c r="B38" t="str">
        <f t="shared" ca="1" si="8"/>
        <v>BALP</v>
      </c>
      <c r="C38" t="str">
        <f t="shared" ca="1" si="9"/>
        <v>Balancing Pool</v>
      </c>
      <c r="D38" t="str">
        <f t="shared" ca="1" si="10"/>
        <v>SD2</v>
      </c>
      <c r="E38" t="str">
        <f t="shared" ca="1" si="11"/>
        <v>Sundance #2</v>
      </c>
      <c r="F38" s="2">
        <f t="shared" ca="1" si="12"/>
        <v>30123.160000000003</v>
      </c>
      <c r="G38" s="2">
        <f t="shared" ca="1" si="13"/>
        <v>0</v>
      </c>
      <c r="H38" s="2">
        <f t="shared" ca="1" si="14"/>
        <v>0</v>
      </c>
      <c r="I38" s="2">
        <f t="shared" ca="1" si="15"/>
        <v>30123.160000000003</v>
      </c>
    </row>
    <row r="39" spans="1:9" outlineLevel="2" x14ac:dyDescent="0.25">
      <c r="A39" t="s">
        <v>406</v>
      </c>
      <c r="B39" t="str">
        <f t="shared" ca="1" si="8"/>
        <v>BALP</v>
      </c>
      <c r="C39" t="str">
        <f t="shared" ca="1" si="9"/>
        <v>Balancing Pool</v>
      </c>
      <c r="D39" t="str">
        <f t="shared" ca="1" si="10"/>
        <v>SD3</v>
      </c>
      <c r="E39" t="str">
        <f t="shared" ca="1" si="11"/>
        <v>Sundance #3</v>
      </c>
      <c r="F39" s="2">
        <f t="shared" ca="1" si="12"/>
        <v>47973.940000000017</v>
      </c>
      <c r="G39" s="2">
        <f t="shared" ca="1" si="13"/>
        <v>0</v>
      </c>
      <c r="H39" s="2">
        <f t="shared" ca="1" si="14"/>
        <v>0</v>
      </c>
      <c r="I39" s="2">
        <f t="shared" ca="1" si="15"/>
        <v>47973.940000000017</v>
      </c>
    </row>
    <row r="40" spans="1:9" outlineLevel="2" x14ac:dyDescent="0.25">
      <c r="A40" t="s">
        <v>408</v>
      </c>
      <c r="B40" t="str">
        <f t="shared" ca="1" si="8"/>
        <v>BALP</v>
      </c>
      <c r="C40" t="str">
        <f t="shared" ca="1" si="9"/>
        <v>Balancing Pool</v>
      </c>
      <c r="D40" t="str">
        <f t="shared" ca="1" si="10"/>
        <v>SD4</v>
      </c>
      <c r="E40" t="str">
        <f t="shared" ca="1" si="11"/>
        <v>Sundance #4</v>
      </c>
      <c r="F40" s="2">
        <f t="shared" ca="1" si="12"/>
        <v>55603.77</v>
      </c>
      <c r="G40" s="2">
        <f t="shared" ca="1" si="13"/>
        <v>0</v>
      </c>
      <c r="H40" s="2">
        <f t="shared" ca="1" si="14"/>
        <v>0</v>
      </c>
      <c r="I40" s="2">
        <f t="shared" ca="1" si="15"/>
        <v>55603.77</v>
      </c>
    </row>
    <row r="41" spans="1:9" outlineLevel="2" x14ac:dyDescent="0.25">
      <c r="A41" t="s">
        <v>409</v>
      </c>
      <c r="B41" t="str">
        <f t="shared" ca="1" si="8"/>
        <v>BALP</v>
      </c>
      <c r="C41" t="str">
        <f t="shared" ca="1" si="9"/>
        <v>Balancing Pool</v>
      </c>
      <c r="D41" t="str">
        <f t="shared" ca="1" si="10"/>
        <v>SD5</v>
      </c>
      <c r="E41" t="str">
        <f t="shared" ca="1" si="11"/>
        <v>Sundance #5</v>
      </c>
      <c r="F41" s="2">
        <f t="shared" ca="1" si="12"/>
        <v>23073.279999999999</v>
      </c>
      <c r="G41" s="2">
        <f t="shared" ca="1" si="13"/>
        <v>0</v>
      </c>
      <c r="H41" s="2">
        <f t="shared" ca="1" si="14"/>
        <v>0</v>
      </c>
      <c r="I41" s="2">
        <f t="shared" ca="1" si="15"/>
        <v>23073.279999999999</v>
      </c>
    </row>
    <row r="42" spans="1:9" outlineLevel="2" x14ac:dyDescent="0.25">
      <c r="A42" t="s">
        <v>411</v>
      </c>
      <c r="B42" t="str">
        <f t="shared" ca="1" si="8"/>
        <v>BALP</v>
      </c>
      <c r="C42" t="str">
        <f t="shared" ca="1" si="9"/>
        <v>Balancing Pool</v>
      </c>
      <c r="D42" t="str">
        <f t="shared" ca="1" si="10"/>
        <v>SD6</v>
      </c>
      <c r="E42" t="str">
        <f t="shared" ca="1" si="11"/>
        <v>Sundance #6</v>
      </c>
      <c r="F42" s="2">
        <f t="shared" ca="1" si="12"/>
        <v>26942.839999999953</v>
      </c>
      <c r="G42" s="2">
        <f t="shared" ca="1" si="13"/>
        <v>0</v>
      </c>
      <c r="H42" s="2">
        <f t="shared" ca="1" si="14"/>
        <v>0</v>
      </c>
      <c r="I42" s="2">
        <f t="shared" ca="1" si="15"/>
        <v>26942.839999999953</v>
      </c>
    </row>
    <row r="43" spans="1:9" outlineLevel="2" x14ac:dyDescent="0.25">
      <c r="A43" t="s">
        <v>413</v>
      </c>
      <c r="B43" t="str">
        <f t="shared" ca="1" si="8"/>
        <v>BALP</v>
      </c>
      <c r="C43" t="str">
        <f t="shared" ca="1" si="9"/>
        <v>Balancing Pool</v>
      </c>
      <c r="D43" t="str">
        <f t="shared" ca="1" si="10"/>
        <v>SH1</v>
      </c>
      <c r="E43" t="str">
        <f t="shared" ca="1" si="11"/>
        <v>Sheerness #1</v>
      </c>
      <c r="F43" s="2">
        <f t="shared" ca="1" si="12"/>
        <v>33120.089999999997</v>
      </c>
      <c r="G43" s="2">
        <f t="shared" ca="1" si="13"/>
        <v>0</v>
      </c>
      <c r="H43" s="2">
        <f t="shared" ca="1" si="14"/>
        <v>0</v>
      </c>
      <c r="I43" s="2">
        <f t="shared" ca="1" si="15"/>
        <v>33120.089999999997</v>
      </c>
    </row>
    <row r="44" spans="1:9" outlineLevel="2" x14ac:dyDescent="0.25">
      <c r="A44" t="s">
        <v>415</v>
      </c>
      <c r="B44" t="str">
        <f t="shared" ca="1" si="8"/>
        <v>BALP</v>
      </c>
      <c r="C44" t="str">
        <f t="shared" ca="1" si="9"/>
        <v>Balancing Pool</v>
      </c>
      <c r="D44" t="str">
        <f t="shared" ca="1" si="10"/>
        <v>SH2</v>
      </c>
      <c r="E44" t="str">
        <f t="shared" ca="1" si="11"/>
        <v>Sheerness #2</v>
      </c>
      <c r="F44" s="2">
        <f t="shared" ca="1" si="12"/>
        <v>49271.509999999973</v>
      </c>
      <c r="G44" s="2">
        <f t="shared" ca="1" si="13"/>
        <v>0</v>
      </c>
      <c r="H44" s="2">
        <f t="shared" ca="1" si="14"/>
        <v>0</v>
      </c>
      <c r="I44" s="2">
        <f t="shared" ca="1" si="15"/>
        <v>49271.509999999973</v>
      </c>
    </row>
    <row r="45" spans="1:9" outlineLevel="1" x14ac:dyDescent="0.25">
      <c r="C45" s="3" t="s">
        <v>722</v>
      </c>
      <c r="F45" s="2">
        <f ca="1">SUBTOTAL(9,F36:F44)</f>
        <v>-102116.37</v>
      </c>
      <c r="G45" s="2">
        <f ca="1">SUBTOTAL(9,G36:G44)</f>
        <v>0</v>
      </c>
      <c r="H45" s="2">
        <f ca="1">SUBTOTAL(9,H36:H44)</f>
        <v>0</v>
      </c>
      <c r="I45" s="2">
        <f ca="1">SUBTOTAL(9,I36:I44)</f>
        <v>-102116.37</v>
      </c>
    </row>
    <row r="46" spans="1:9" outlineLevel="2" x14ac:dyDescent="0.25">
      <c r="A46" t="s">
        <v>327</v>
      </c>
      <c r="B46" t="str">
        <f ca="1">VLOOKUP($A46,IndexLookup,2,FALSE)</f>
        <v>BOWA</v>
      </c>
      <c r="C46" t="str">
        <f ca="1">VLOOKUP($B46,ParticipantLookup,2,FALSE)</f>
        <v>BowArk Energy Ltd.</v>
      </c>
      <c r="D46" t="str">
        <f ca="1">VLOOKUP($A46,IndexLookup,3,FALSE)</f>
        <v>DRW1</v>
      </c>
      <c r="E46" t="str">
        <f ca="1">VLOOKUP($D46,FacilityLookup,2,FALSE)</f>
        <v>Drywood #1</v>
      </c>
      <c r="F46" s="2">
        <f ca="1">IFERROR(VLOOKUP($A46,Lookup2016,17,FALSE),0)</f>
        <v>-30.31</v>
      </c>
      <c r="G46" s="2">
        <f ca="1">IFERROR(VLOOKUP($A46,Lookup2015,17,FALSE),0)</f>
        <v>-269.48</v>
      </c>
      <c r="H46" s="2">
        <f ca="1">IFERROR(VLOOKUP($A46,Lookup2014,17,FALSE),0)</f>
        <v>110.47000000000008</v>
      </c>
      <c r="I46" s="2">
        <f ca="1">SUM(F46:H46)</f>
        <v>-189.31999999999994</v>
      </c>
    </row>
    <row r="47" spans="1:9" outlineLevel="1" x14ac:dyDescent="0.25">
      <c r="C47" s="3" t="s">
        <v>723</v>
      </c>
      <c r="F47" s="2">
        <f ca="1">SUBTOTAL(9,F46:F46)</f>
        <v>-30.31</v>
      </c>
      <c r="G47" s="2">
        <f ca="1">SUBTOTAL(9,G46:G46)</f>
        <v>-269.48</v>
      </c>
      <c r="H47" s="2">
        <f ca="1">SUBTOTAL(9,H46:H46)</f>
        <v>110.47000000000008</v>
      </c>
      <c r="I47" s="2">
        <f ca="1">SUBTOTAL(9,I46:I46)</f>
        <v>-189.31999999999994</v>
      </c>
    </row>
    <row r="48" spans="1:9" outlineLevel="2" x14ac:dyDescent="0.25">
      <c r="A48" t="s">
        <v>791</v>
      </c>
      <c r="B48" t="str">
        <f ca="1">VLOOKUP($A48,IndexLookup,2,FALSE)</f>
        <v>CAEC</v>
      </c>
      <c r="C48" t="str">
        <f ca="1">VLOOKUP($B48,ParticipantLookup,2,FALSE)</f>
        <v>Calgary Energy Centre No. 2 Inc.</v>
      </c>
      <c r="D48" t="str">
        <f ca="1">VLOOKUP($A48,IndexLookup,3,FALSE)</f>
        <v>CES1/CES2</v>
      </c>
      <c r="E48" t="str">
        <f ca="1">VLOOKUP($D48,FacilityLookup,2,FALSE)</f>
        <v>Calgary Energy Centre #1</v>
      </c>
      <c r="F48" s="2">
        <f ca="1">IFERROR(VLOOKUP($A48,Lookup2016,17,FALSE),0)</f>
        <v>34720.039999999994</v>
      </c>
      <c r="G48" s="2">
        <f ca="1">IFERROR(VLOOKUP($A48,Lookup2015,17,FALSE),0)</f>
        <v>-706120.88</v>
      </c>
      <c r="H48" s="2">
        <f ca="1">IFERROR(VLOOKUP($A48,Lookup2014,17,FALSE),0)</f>
        <v>-2540740.79</v>
      </c>
      <c r="I48" s="2">
        <f ca="1">SUM(F48:H48)</f>
        <v>-3212141.63</v>
      </c>
    </row>
    <row r="49" spans="1:9" outlineLevel="2" x14ac:dyDescent="0.25">
      <c r="A49" t="s">
        <v>792</v>
      </c>
      <c r="B49" t="str">
        <f ca="1">VLOOKUP($A49,IndexLookup,2,FALSE)</f>
        <v>CAEC</v>
      </c>
      <c r="C49" t="str">
        <f ca="1">VLOOKUP($B49,ParticipantLookup,2,FALSE)</f>
        <v>Calgary Energy Centre No. 2 Inc.</v>
      </c>
      <c r="D49" t="str">
        <f ca="1">VLOOKUP($A49,IndexLookup,3,FALSE)</f>
        <v>CES1/CES2</v>
      </c>
      <c r="E49" t="str">
        <f ca="1">VLOOKUP($D49,FacilityLookup,2,FALSE)</f>
        <v>Calgary Energy Centre #1</v>
      </c>
      <c r="F49" s="2">
        <f ca="1">IFERROR(VLOOKUP($A49,Lookup2016,17,FALSE),0)</f>
        <v>19963.869999999995</v>
      </c>
      <c r="G49" s="2">
        <f ca="1">IFERROR(VLOOKUP($A49,Lookup2015,17,FALSE),0)</f>
        <v>-435473.34000000008</v>
      </c>
      <c r="H49" s="2">
        <f ca="1">IFERROR(VLOOKUP($A49,Lookup2014,17,FALSE),0)</f>
        <v>-1559021.1400000001</v>
      </c>
      <c r="I49" s="2">
        <f ca="1">SUM(F49:H49)</f>
        <v>-1974530.6100000003</v>
      </c>
    </row>
    <row r="50" spans="1:9" outlineLevel="1" x14ac:dyDescent="0.25">
      <c r="C50" s="3" t="s">
        <v>724</v>
      </c>
      <c r="F50" s="2">
        <f ca="1">SUBTOTAL(9,F48:F49)</f>
        <v>54683.909999999989</v>
      </c>
      <c r="G50" s="2">
        <f ca="1">SUBTOTAL(9,G48:G49)</f>
        <v>-1141594.2200000002</v>
      </c>
      <c r="H50" s="2">
        <f ca="1">SUBTOTAL(9,H48:H49)</f>
        <v>-4099761.93</v>
      </c>
      <c r="I50" s="2">
        <f ca="1">SUBTOTAL(9,I48:I49)</f>
        <v>-5186672.24</v>
      </c>
    </row>
    <row r="51" spans="1:9" outlineLevel="2" x14ac:dyDescent="0.25">
      <c r="A51" t="s">
        <v>349</v>
      </c>
      <c r="B51" t="str">
        <f ca="1">VLOOKUP($A51,IndexLookup,2,FALSE)</f>
        <v>CFPL</v>
      </c>
      <c r="C51" t="str">
        <f ca="1">VLOOKUP($B51,ParticipantLookup,2,FALSE)</f>
        <v>Canadian Forest Products Ltd.</v>
      </c>
      <c r="D51" t="str">
        <f ca="1">VLOOKUP($A51,IndexLookup,3,FALSE)</f>
        <v>GPEC</v>
      </c>
      <c r="E51" t="str">
        <f ca="1">VLOOKUP($D51,FacilityLookup,2,FALSE)</f>
        <v>Grande Prairie EcoPower Industrial System</v>
      </c>
      <c r="F51" s="2">
        <f ca="1">IFERROR(VLOOKUP($A51,Lookup2016,17,FALSE),0)</f>
        <v>-92454.9</v>
      </c>
      <c r="G51" s="2">
        <f ca="1">IFERROR(VLOOKUP($A51,Lookup2015,17,FALSE),0)</f>
        <v>-163987.52000000002</v>
      </c>
      <c r="H51" s="2">
        <f ca="1">IFERROR(VLOOKUP($A51,Lookup2014,17,FALSE),0)</f>
        <v>-221535.61</v>
      </c>
      <c r="I51" s="2">
        <f ca="1">SUM(F51:H51)</f>
        <v>-477978.03</v>
      </c>
    </row>
    <row r="52" spans="1:9" outlineLevel="1" x14ac:dyDescent="0.25">
      <c r="C52" s="3" t="s">
        <v>725</v>
      </c>
      <c r="F52" s="2">
        <f ca="1">SUBTOTAL(9,F51:F51)</f>
        <v>-92454.9</v>
      </c>
      <c r="G52" s="2">
        <f ca="1">SUBTOTAL(9,G51:G51)</f>
        <v>-163987.52000000002</v>
      </c>
      <c r="H52" s="2">
        <f ca="1">SUBTOTAL(9,H51:H51)</f>
        <v>-221535.61</v>
      </c>
      <c r="I52" s="2">
        <f ca="1">SUBTOTAL(9,I51:I51)</f>
        <v>-477978.03</v>
      </c>
    </row>
    <row r="53" spans="1:9" outlineLevel="2" x14ac:dyDescent="0.25">
      <c r="A53" t="s">
        <v>461</v>
      </c>
      <c r="B53" t="str">
        <f ca="1">VLOOKUP($A53,IndexLookup,2,FALSE)</f>
        <v>CHD</v>
      </c>
      <c r="C53" t="str">
        <f ca="1">VLOOKUP($B53,ParticipantLookup,2,FALSE)</f>
        <v>Canadian Hydro Developers Inc.</v>
      </c>
      <c r="D53" t="str">
        <f ca="1">VLOOKUP($A53,IndexLookup,3,FALSE)</f>
        <v>CRE1</v>
      </c>
      <c r="E53" t="str">
        <f ca="1">VLOOKUP($D53,FacilityLookup,2,FALSE)</f>
        <v>Cowley Ridge Expansion #1 Wind Facility</v>
      </c>
      <c r="F53" s="2">
        <f ca="1">IFERROR(VLOOKUP($A53,Lookup2016,17,FALSE),0)</f>
        <v>0</v>
      </c>
      <c r="G53" s="2">
        <f ca="1">IFERROR(VLOOKUP($A53,Lookup2015,17,FALSE),0)</f>
        <v>0</v>
      </c>
      <c r="H53" s="2">
        <f ca="1">IFERROR(VLOOKUP($A53,Lookup2014,17,FALSE),0)</f>
        <v>0</v>
      </c>
      <c r="I53" s="2">
        <f ca="1">SUM(F53:H53)</f>
        <v>0</v>
      </c>
    </row>
    <row r="54" spans="1:9" outlineLevel="2" x14ac:dyDescent="0.25">
      <c r="A54" t="s">
        <v>462</v>
      </c>
      <c r="B54" t="str">
        <f ca="1">VLOOKUP($A54,IndexLookup,2,FALSE)</f>
        <v>CHD</v>
      </c>
      <c r="C54" t="str">
        <f ca="1">VLOOKUP($B54,ParticipantLookup,2,FALSE)</f>
        <v>Canadian Hydro Developers Inc.</v>
      </c>
      <c r="D54" t="str">
        <f ca="1">VLOOKUP($A54,IndexLookup,3,FALSE)</f>
        <v>CRE2</v>
      </c>
      <c r="E54" t="str">
        <f ca="1">VLOOKUP($D54,FacilityLookup,2,FALSE)</f>
        <v>Cowley Ridge Expansion #2 Wind Facility</v>
      </c>
      <c r="F54" s="2">
        <f ca="1">IFERROR(VLOOKUP($A54,Lookup2016,17,FALSE),0)</f>
        <v>0</v>
      </c>
      <c r="G54" s="2">
        <f ca="1">IFERROR(VLOOKUP($A54,Lookup2015,17,FALSE),0)</f>
        <v>0</v>
      </c>
      <c r="H54" s="2">
        <f ca="1">IFERROR(VLOOKUP($A54,Lookup2014,17,FALSE),0)</f>
        <v>0</v>
      </c>
      <c r="I54" s="2">
        <f ca="1">SUM(F54:H54)</f>
        <v>0</v>
      </c>
    </row>
    <row r="55" spans="1:9" outlineLevel="1" x14ac:dyDescent="0.25">
      <c r="C55" s="3" t="s">
        <v>726</v>
      </c>
      <c r="F55" s="2">
        <f ca="1">SUBTOTAL(9,F53:F54)</f>
        <v>0</v>
      </c>
      <c r="G55" s="2">
        <f ca="1">SUBTOTAL(9,G53:G54)</f>
        <v>0</v>
      </c>
      <c r="H55" s="2">
        <f ca="1">SUBTOTAL(9,H53:H54)</f>
        <v>0</v>
      </c>
      <c r="I55" s="2">
        <f ca="1">SUBTOTAL(9,I53:I54)</f>
        <v>0</v>
      </c>
    </row>
    <row r="56" spans="1:9" outlineLevel="2" x14ac:dyDescent="0.25">
      <c r="A56" t="s">
        <v>312</v>
      </c>
      <c r="B56" t="str">
        <f ca="1">VLOOKUP($A56,IndexLookup,2,FALSE)</f>
        <v>CNRL</v>
      </c>
      <c r="C56" t="str">
        <f ca="1">VLOOKUP($B56,ParticipantLookup,2,FALSE)</f>
        <v>Canadian Natural Resources Ltd.</v>
      </c>
      <c r="D56" t="str">
        <f ca="1">VLOOKUP($A56,IndexLookup,3,FALSE)</f>
        <v>CNR5</v>
      </c>
      <c r="E56" t="str">
        <f ca="1">VLOOKUP($D56,FacilityLookup,2,FALSE)</f>
        <v>CNRL Horizon Industrial System</v>
      </c>
      <c r="F56" s="2">
        <f ca="1">IFERROR(VLOOKUP($A56,Lookup2016,17,FALSE),0)</f>
        <v>1406.7600000000004</v>
      </c>
      <c r="G56" s="2">
        <f ca="1">IFERROR(VLOOKUP($A56,Lookup2015,17,FALSE),0)</f>
        <v>12420.050000000003</v>
      </c>
      <c r="H56" s="2">
        <f ca="1">IFERROR(VLOOKUP($A56,Lookup2014,17,FALSE),0)</f>
        <v>8559.19</v>
      </c>
      <c r="I56" s="2">
        <f ca="1">SUM(F56:H56)</f>
        <v>22386.000000000004</v>
      </c>
    </row>
    <row r="57" spans="1:9" outlineLevel="2" x14ac:dyDescent="0.25">
      <c r="A57" t="s">
        <v>386</v>
      </c>
      <c r="B57" t="str">
        <f ca="1">VLOOKUP($A57,IndexLookup,2,FALSE)</f>
        <v>ACRL</v>
      </c>
      <c r="C57" t="str">
        <f ca="1">VLOOKUP($B57,ParticipantLookup,2,FALSE)</f>
        <v>Canadian Natural Resources Ltd.</v>
      </c>
      <c r="D57" t="str">
        <f ca="1">VLOOKUP($A57,IndexLookup,3,FALSE)</f>
        <v>PR1</v>
      </c>
      <c r="E57" t="str">
        <f ca="1">VLOOKUP($D57,FacilityLookup,2,FALSE)</f>
        <v>Primrose #1</v>
      </c>
      <c r="F57" s="2">
        <f ca="1">IFERROR(VLOOKUP($A57,Lookup2016,17,FALSE),0)</f>
        <v>3067.08</v>
      </c>
      <c r="G57" s="2">
        <f ca="1">IFERROR(VLOOKUP($A57,Lookup2015,17,FALSE),0)</f>
        <v>5169.7699999999995</v>
      </c>
      <c r="H57" s="2">
        <f ca="1">IFERROR(VLOOKUP($A57,Lookup2014,17,FALSE),0)</f>
        <v>73243.839999999997</v>
      </c>
      <c r="I57" s="2">
        <f ca="1">SUM(F57:H57)</f>
        <v>81480.69</v>
      </c>
    </row>
    <row r="58" spans="1:9" outlineLevel="1" x14ac:dyDescent="0.25">
      <c r="C58" s="3" t="s">
        <v>727</v>
      </c>
      <c r="F58" s="2">
        <f ca="1">SUBTOTAL(9,F56:F57)</f>
        <v>4473.84</v>
      </c>
      <c r="G58" s="2">
        <f ca="1">SUBTOTAL(9,G56:G57)</f>
        <v>17589.820000000003</v>
      </c>
      <c r="H58" s="2">
        <f ca="1">SUBTOTAL(9,H56:H57)</f>
        <v>81803.03</v>
      </c>
      <c r="I58" s="2">
        <f ca="1">SUBTOTAL(9,I56:I57)</f>
        <v>103866.69</v>
      </c>
    </row>
    <row r="59" spans="1:9" outlineLevel="2" x14ac:dyDescent="0.25">
      <c r="A59" t="s">
        <v>321</v>
      </c>
      <c r="B59" t="str">
        <f ca="1">VLOOKUP($A59,IndexLookup,2,FALSE)</f>
        <v>CAWP</v>
      </c>
      <c r="C59" t="str">
        <f ca="1">VLOOKUP($B59,ParticipantLookup,2,FALSE)</f>
        <v>Canadian Wood Products - Montreal Inc.</v>
      </c>
      <c r="D59" t="str">
        <f ca="1">VLOOKUP($A59,IndexLookup,3,FALSE)</f>
        <v>120SIMP</v>
      </c>
      <c r="E59" t="str">
        <f ca="1">VLOOKUP($D59,FacilityLookup,2,FALSE)</f>
        <v>Alberta-Montana Intertie - Import</v>
      </c>
      <c r="F59" s="2">
        <f ca="1">IFERROR(VLOOKUP($A59,Lookup2016,17,FALSE),0)</f>
        <v>62.650000000000006</v>
      </c>
      <c r="G59" s="2">
        <f ca="1">IFERROR(VLOOKUP($A59,Lookup2015,17,FALSE),0)</f>
        <v>-221.53999999999994</v>
      </c>
      <c r="H59" s="2">
        <f ca="1">IFERROR(VLOOKUP($A59,Lookup2014,17,FALSE),0)</f>
        <v>0</v>
      </c>
      <c r="I59" s="2">
        <f ca="1">SUM(F59:H59)</f>
        <v>-158.88999999999993</v>
      </c>
    </row>
    <row r="60" spans="1:9" outlineLevel="2" x14ac:dyDescent="0.25">
      <c r="A60" t="s">
        <v>323</v>
      </c>
      <c r="B60" t="str">
        <f ca="1">VLOOKUP($A60,IndexLookup,2,FALSE)</f>
        <v>CAWP</v>
      </c>
      <c r="C60" t="str">
        <f ca="1">VLOOKUP($B60,ParticipantLookup,2,FALSE)</f>
        <v>Canadian Wood Products - Montreal Inc.</v>
      </c>
      <c r="D60" t="str">
        <f ca="1">VLOOKUP($A60,IndexLookup,3,FALSE)</f>
        <v>BCHEXP</v>
      </c>
      <c r="E60" t="str">
        <f ca="1">VLOOKUP($D60,FacilityLookup,2,FALSE)</f>
        <v>Alberta-BC Intertie - Export</v>
      </c>
      <c r="F60" s="2">
        <f ca="1">IFERROR(VLOOKUP($A60,Lookup2016,17,FALSE),0)</f>
        <v>7.1899999999999977</v>
      </c>
      <c r="G60" s="2">
        <f ca="1">IFERROR(VLOOKUP($A60,Lookup2015,17,FALSE),0)</f>
        <v>0</v>
      </c>
      <c r="H60" s="2">
        <f ca="1">IFERROR(VLOOKUP($A60,Lookup2014,17,FALSE),0)</f>
        <v>0</v>
      </c>
      <c r="I60" s="2">
        <f ca="1">SUM(F60:H60)</f>
        <v>7.1899999999999977</v>
      </c>
    </row>
    <row r="61" spans="1:9" outlineLevel="2" x14ac:dyDescent="0.25">
      <c r="A61" t="s">
        <v>320</v>
      </c>
      <c r="B61" t="str">
        <f ca="1">VLOOKUP($A61,IndexLookup,2,FALSE)</f>
        <v>CAWP</v>
      </c>
      <c r="C61" t="str">
        <f ca="1">VLOOKUP($B61,ParticipantLookup,2,FALSE)</f>
        <v>Canadian Wood Products - Montreal Inc.</v>
      </c>
      <c r="D61" t="str">
        <f ca="1">VLOOKUP($A61,IndexLookup,3,FALSE)</f>
        <v>BCHIMP</v>
      </c>
      <c r="E61" t="str">
        <f ca="1">VLOOKUP($D61,FacilityLookup,2,FALSE)</f>
        <v>Alberta-BC Intertie - Import</v>
      </c>
      <c r="F61" s="2">
        <f ca="1">IFERROR(VLOOKUP($A61,Lookup2016,17,FALSE),0)</f>
        <v>51.660000000000004</v>
      </c>
      <c r="G61" s="2">
        <f ca="1">IFERROR(VLOOKUP($A61,Lookup2015,17,FALSE),0)</f>
        <v>-762.48</v>
      </c>
      <c r="H61" s="2">
        <f ca="1">IFERROR(VLOOKUP($A61,Lookup2014,17,FALSE),0)</f>
        <v>0</v>
      </c>
      <c r="I61" s="2">
        <f ca="1">SUM(F61:H61)</f>
        <v>-710.82</v>
      </c>
    </row>
    <row r="62" spans="1:9" outlineLevel="2" x14ac:dyDescent="0.25">
      <c r="A62" t="s">
        <v>324</v>
      </c>
      <c r="B62" t="str">
        <f ca="1">VLOOKUP($A62,IndexLookup,2,FALSE)</f>
        <v>CAWP</v>
      </c>
      <c r="C62" t="str">
        <f ca="1">VLOOKUP($B62,ParticipantLookup,2,FALSE)</f>
        <v>Canadian Wood Products - Montreal Inc.</v>
      </c>
      <c r="D62" t="str">
        <f ca="1">VLOOKUP($A62,IndexLookup,3,FALSE)</f>
        <v>SPCEXP</v>
      </c>
      <c r="E62" t="str">
        <f ca="1">VLOOKUP($D62,FacilityLookup,2,FALSE)</f>
        <v>Alberta-Saskatchewan Intertie - Export</v>
      </c>
      <c r="F62" s="2">
        <f ca="1">IFERROR(VLOOKUP($A62,Lookup2016,17,FALSE),0)</f>
        <v>53.430000000000042</v>
      </c>
      <c r="G62" s="2">
        <f ca="1">IFERROR(VLOOKUP($A62,Lookup2015,17,FALSE),0)</f>
        <v>3.35</v>
      </c>
      <c r="H62" s="2">
        <f ca="1">IFERROR(VLOOKUP($A62,Lookup2014,17,FALSE),0)</f>
        <v>0</v>
      </c>
      <c r="I62" s="2">
        <f ca="1">SUM(F62:H62)</f>
        <v>56.780000000000044</v>
      </c>
    </row>
    <row r="63" spans="1:9" outlineLevel="2" x14ac:dyDescent="0.25">
      <c r="A63" t="s">
        <v>322</v>
      </c>
      <c r="B63" t="str">
        <f ca="1">VLOOKUP($A63,IndexLookup,2,FALSE)</f>
        <v>CAWP</v>
      </c>
      <c r="C63" t="str">
        <f ca="1">VLOOKUP($B63,ParticipantLookup,2,FALSE)</f>
        <v>Canadian Wood Products - Montreal Inc.</v>
      </c>
      <c r="D63" t="str">
        <f ca="1">VLOOKUP($A63,IndexLookup,3,FALSE)</f>
        <v>SPCIMP</v>
      </c>
      <c r="E63" t="str">
        <f ca="1">VLOOKUP($D63,FacilityLookup,2,FALSE)</f>
        <v>Alberta-Saskatchewan Intertie - Import</v>
      </c>
      <c r="F63" s="2">
        <f ca="1">IFERROR(VLOOKUP($A63,Lookup2016,17,FALSE),0)</f>
        <v>-252.58000000000004</v>
      </c>
      <c r="G63" s="2">
        <f ca="1">IFERROR(VLOOKUP($A63,Lookup2015,17,FALSE),0)</f>
        <v>-22283.530000000002</v>
      </c>
      <c r="H63" s="2">
        <f ca="1">IFERROR(VLOOKUP($A63,Lookup2014,17,FALSE),0)</f>
        <v>0</v>
      </c>
      <c r="I63" s="2">
        <f ca="1">SUM(F63:H63)</f>
        <v>-22536.110000000004</v>
      </c>
    </row>
    <row r="64" spans="1:9" outlineLevel="1" x14ac:dyDescent="0.25">
      <c r="C64" s="3" t="s">
        <v>728</v>
      </c>
      <c r="F64" s="2">
        <f ca="1">SUBTOTAL(9,F59:F63)</f>
        <v>-77.650000000000006</v>
      </c>
      <c r="G64" s="2">
        <f ca="1">SUBTOTAL(9,G59:G63)</f>
        <v>-23264.2</v>
      </c>
      <c r="H64" s="2">
        <f ca="1">SUBTOTAL(9,H59:H63)</f>
        <v>0</v>
      </c>
      <c r="I64" s="2">
        <f ca="1">SUBTOTAL(9,I59:I63)</f>
        <v>-23341.850000000006</v>
      </c>
    </row>
    <row r="65" spans="1:9" outlineLevel="2" x14ac:dyDescent="0.25">
      <c r="A65" t="s">
        <v>442</v>
      </c>
      <c r="B65" t="str">
        <f ca="1">VLOOKUP($A65,IndexLookup,2,FALSE)</f>
        <v>EPDA</v>
      </c>
      <c r="C65" t="str">
        <f ca="1">VLOOKUP($B65,ParticipantLookup,2,FALSE)</f>
        <v>Capital Power (Alberta) LP</v>
      </c>
      <c r="D65" t="str">
        <f ca="1">VLOOKUP($A65,IndexLookup,3,FALSE)</f>
        <v>ENC1</v>
      </c>
      <c r="E65" t="str">
        <f ca="1">VLOOKUP($D65,FacilityLookup,2,FALSE)</f>
        <v>Clover Bar #1</v>
      </c>
      <c r="F65" s="2">
        <f ca="1">IFERROR(VLOOKUP($A65,Lookup2016,17,FALSE),0)</f>
        <v>0</v>
      </c>
      <c r="G65" s="2">
        <f ca="1">IFERROR(VLOOKUP($A65,Lookup2015,17,FALSE),0)</f>
        <v>32664.340000000004</v>
      </c>
      <c r="H65" s="2">
        <f ca="1">IFERROR(VLOOKUP($A65,Lookup2014,17,FALSE),0)</f>
        <v>148608.92999999996</v>
      </c>
      <c r="I65" s="2">
        <f ca="1">SUM(F65:H65)</f>
        <v>181273.26999999996</v>
      </c>
    </row>
    <row r="66" spans="1:9" outlineLevel="2" x14ac:dyDescent="0.25">
      <c r="A66" t="s">
        <v>443</v>
      </c>
      <c r="B66" t="str">
        <f ca="1">VLOOKUP($A66,IndexLookup,2,FALSE)</f>
        <v>EPDA</v>
      </c>
      <c r="C66" t="str">
        <f ca="1">VLOOKUP($B66,ParticipantLookup,2,FALSE)</f>
        <v>Capital Power (Alberta) LP</v>
      </c>
      <c r="D66" t="str">
        <f ca="1">VLOOKUP($A66,IndexLookup,3,FALSE)</f>
        <v>ENC2</v>
      </c>
      <c r="E66" t="str">
        <f ca="1">VLOOKUP($D66,FacilityLookup,2,FALSE)</f>
        <v>Clover Bar #2</v>
      </c>
      <c r="F66" s="2">
        <f ca="1">IFERROR(VLOOKUP($A66,Lookup2016,17,FALSE),0)</f>
        <v>0</v>
      </c>
      <c r="G66" s="2">
        <f ca="1">IFERROR(VLOOKUP($A66,Lookup2015,17,FALSE),0)</f>
        <v>122409.91</v>
      </c>
      <c r="H66" s="2">
        <f ca="1">IFERROR(VLOOKUP($A66,Lookup2014,17,FALSE),0)</f>
        <v>332488.80000000005</v>
      </c>
      <c r="I66" s="2">
        <f ca="1">SUM(F66:H66)</f>
        <v>454898.71000000008</v>
      </c>
    </row>
    <row r="67" spans="1:9" outlineLevel="2" x14ac:dyDescent="0.25">
      <c r="A67" t="s">
        <v>444</v>
      </c>
      <c r="B67" t="str">
        <f ca="1">VLOOKUP($A67,IndexLookup,2,FALSE)</f>
        <v>EPDA</v>
      </c>
      <c r="C67" t="str">
        <f ca="1">VLOOKUP($B67,ParticipantLookup,2,FALSE)</f>
        <v>Capital Power (Alberta) LP</v>
      </c>
      <c r="D67" t="str">
        <f ca="1">VLOOKUP($A67,IndexLookup,3,FALSE)</f>
        <v>ENC3</v>
      </c>
      <c r="E67" t="str">
        <f ca="1">VLOOKUP($D67,FacilityLookup,2,FALSE)</f>
        <v>Clover Bar #3</v>
      </c>
      <c r="F67" s="2">
        <f ca="1">IFERROR(VLOOKUP($A67,Lookup2016,17,FALSE),0)</f>
        <v>0</v>
      </c>
      <c r="G67" s="2">
        <f ca="1">IFERROR(VLOOKUP($A67,Lookup2015,17,FALSE),0)</f>
        <v>110540.93</v>
      </c>
      <c r="H67" s="2">
        <f ca="1">IFERROR(VLOOKUP($A67,Lookup2014,17,FALSE),0)</f>
        <v>340569.14</v>
      </c>
      <c r="I67" s="2">
        <f ca="1">SUM(F67:H67)</f>
        <v>451110.07</v>
      </c>
    </row>
    <row r="68" spans="1:9" outlineLevel="1" x14ac:dyDescent="0.25">
      <c r="C68" s="3" t="s">
        <v>729</v>
      </c>
      <c r="F68" s="2">
        <f ca="1">SUBTOTAL(9,F65:F67)</f>
        <v>0</v>
      </c>
      <c r="G68" s="2">
        <f ca="1">SUBTOTAL(9,G65:G67)</f>
        <v>265615.18</v>
      </c>
      <c r="H68" s="2">
        <f ca="1">SUBTOTAL(9,H65:H67)</f>
        <v>821666.87</v>
      </c>
      <c r="I68" s="2">
        <f ca="1">SUBTOTAL(9,I65:I67)</f>
        <v>1087282.05</v>
      </c>
    </row>
    <row r="69" spans="1:9" outlineLevel="2" x14ac:dyDescent="0.25">
      <c r="A69" t="s">
        <v>338</v>
      </c>
      <c r="B69" t="str">
        <f ca="1">VLOOKUP($A69,IndexLookup,2,FALSE)</f>
        <v>ECLP</v>
      </c>
      <c r="C69" t="str">
        <f ca="1">VLOOKUP($B69,ParticipantLookup,2,FALSE)</f>
        <v>Capital Power (CBEC) L.P.</v>
      </c>
      <c r="D69" t="str">
        <f ca="1">VLOOKUP($A69,IndexLookup,3,FALSE)</f>
        <v>ENC1</v>
      </c>
      <c r="E69" t="str">
        <f ca="1">VLOOKUP($D69,FacilityLookup,2,FALSE)</f>
        <v>Clover Bar #1</v>
      </c>
      <c r="F69" s="2">
        <f ca="1">IFERROR(VLOOKUP($A69,Lookup2016,17,FALSE),0)</f>
        <v>2809.2</v>
      </c>
      <c r="G69" s="2">
        <f ca="1">IFERROR(VLOOKUP($A69,Lookup2015,17,FALSE),0)</f>
        <v>76998.37</v>
      </c>
      <c r="H69" s="2">
        <f ca="1">IFERROR(VLOOKUP($A69,Lookup2014,17,FALSE),0)</f>
        <v>0</v>
      </c>
      <c r="I69" s="2">
        <f ca="1">SUM(F69:H69)</f>
        <v>79807.569999999992</v>
      </c>
    </row>
    <row r="70" spans="1:9" outlineLevel="2" x14ac:dyDescent="0.25">
      <c r="A70" t="s">
        <v>339</v>
      </c>
      <c r="B70" t="str">
        <f ca="1">VLOOKUP($A70,IndexLookup,2,FALSE)</f>
        <v>ECLP</v>
      </c>
      <c r="C70" t="str">
        <f ca="1">VLOOKUP($B70,ParticipantLookup,2,FALSE)</f>
        <v>Capital Power (CBEC) L.P.</v>
      </c>
      <c r="D70" t="str">
        <f ca="1">VLOOKUP($A70,IndexLookup,3,FALSE)</f>
        <v>ENC2</v>
      </c>
      <c r="E70" t="str">
        <f ca="1">VLOOKUP($D70,FacilityLookup,2,FALSE)</f>
        <v>Clover Bar #2</v>
      </c>
      <c r="F70" s="2">
        <f ca="1">IFERROR(VLOOKUP($A70,Lookup2016,17,FALSE),0)</f>
        <v>8001.5999999999985</v>
      </c>
      <c r="G70" s="2">
        <f ca="1">IFERROR(VLOOKUP($A70,Lookup2015,17,FALSE),0)</f>
        <v>168581.14</v>
      </c>
      <c r="H70" s="2">
        <f ca="1">IFERROR(VLOOKUP($A70,Lookup2014,17,FALSE),0)</f>
        <v>0</v>
      </c>
      <c r="I70" s="2">
        <f ca="1">SUM(F70:H70)</f>
        <v>176582.74000000002</v>
      </c>
    </row>
    <row r="71" spans="1:9" outlineLevel="2" x14ac:dyDescent="0.25">
      <c r="A71" t="s">
        <v>340</v>
      </c>
      <c r="B71" t="str">
        <f ca="1">VLOOKUP($A71,IndexLookup,2,FALSE)</f>
        <v>ECLP</v>
      </c>
      <c r="C71" t="str">
        <f ca="1">VLOOKUP($B71,ParticipantLookup,2,FALSE)</f>
        <v>Capital Power (CBEC) L.P.</v>
      </c>
      <c r="D71" t="str">
        <f ca="1">VLOOKUP($A71,IndexLookup,3,FALSE)</f>
        <v>ENC3</v>
      </c>
      <c r="E71" t="str">
        <f ca="1">VLOOKUP($D71,FacilityLookup,2,FALSE)</f>
        <v>Clover Bar #3</v>
      </c>
      <c r="F71" s="2">
        <f ca="1">IFERROR(VLOOKUP($A71,Lookup2016,17,FALSE),0)</f>
        <v>11053.56</v>
      </c>
      <c r="G71" s="2">
        <f ca="1">IFERROR(VLOOKUP($A71,Lookup2015,17,FALSE),0)</f>
        <v>120277.78</v>
      </c>
      <c r="H71" s="2">
        <f ca="1">IFERROR(VLOOKUP($A71,Lookup2014,17,FALSE),0)</f>
        <v>0</v>
      </c>
      <c r="I71" s="2">
        <f ca="1">SUM(F71:H71)</f>
        <v>131331.34</v>
      </c>
    </row>
    <row r="72" spans="1:9" outlineLevel="1" x14ac:dyDescent="0.25">
      <c r="C72" s="3" t="s">
        <v>730</v>
      </c>
      <c r="F72" s="2">
        <f ca="1">SUBTOTAL(9,F69:F71)</f>
        <v>21864.36</v>
      </c>
      <c r="G72" s="2">
        <f ca="1">SUBTOTAL(9,G69:G71)</f>
        <v>365857.29000000004</v>
      </c>
      <c r="H72" s="2">
        <f ca="1">SUBTOTAL(9,H69:H71)</f>
        <v>0</v>
      </c>
      <c r="I72" s="2">
        <f ca="1">SUBTOTAL(9,I69:I71)</f>
        <v>387721.65</v>
      </c>
    </row>
    <row r="73" spans="1:9" outlineLevel="2" x14ac:dyDescent="0.25">
      <c r="A73" t="s">
        <v>348</v>
      </c>
      <c r="B73" t="str">
        <f ca="1">VLOOKUP($A73,IndexLookup,2,FALSE)</f>
        <v>EPDG</v>
      </c>
      <c r="C73" t="str">
        <f ca="1">VLOOKUP($B73,ParticipantLookup,2,FALSE)</f>
        <v>Capital Power (G3) Limited Partnership</v>
      </c>
      <c r="D73" t="str">
        <f ca="1">VLOOKUP($A73,IndexLookup,3,FALSE)</f>
        <v>GN3</v>
      </c>
      <c r="E73" t="str">
        <f ca="1">VLOOKUP($D73,FacilityLookup,2,FALSE)</f>
        <v>Genesee #3</v>
      </c>
      <c r="F73" s="2">
        <f ca="1">IFERROR(VLOOKUP($A73,Lookup2016,17,FALSE),0)</f>
        <v>183646.47999999989</v>
      </c>
      <c r="G73" s="2">
        <f ca="1">IFERROR(VLOOKUP($A73,Lookup2015,17,FALSE),0)</f>
        <v>2714811.8699999996</v>
      </c>
      <c r="H73" s="2">
        <f ca="1">IFERROR(VLOOKUP($A73,Lookup2014,17,FALSE),0)</f>
        <v>2804054.69</v>
      </c>
      <c r="I73" s="2">
        <f ca="1">SUM(F73:H73)</f>
        <v>5702513.0399999991</v>
      </c>
    </row>
    <row r="74" spans="1:9" outlineLevel="1" x14ac:dyDescent="0.25">
      <c r="C74" s="3" t="s">
        <v>731</v>
      </c>
      <c r="F74" s="2">
        <f ca="1">SUBTOTAL(9,F73:F73)</f>
        <v>183646.47999999989</v>
      </c>
      <c r="G74" s="2">
        <f ca="1">SUBTOTAL(9,G73:G73)</f>
        <v>2714811.8699999996</v>
      </c>
      <c r="H74" s="2">
        <f ca="1">SUBTOTAL(9,H73:H73)</f>
        <v>2804054.69</v>
      </c>
      <c r="I74" s="2">
        <f ca="1">SUBTOTAL(9,I73:I73)</f>
        <v>5702513.0399999991</v>
      </c>
    </row>
    <row r="75" spans="1:9" outlineLevel="2" x14ac:dyDescent="0.25">
      <c r="A75" t="s">
        <v>346</v>
      </c>
      <c r="B75" t="str">
        <f ca="1">VLOOKUP($A75,IndexLookup,2,FALSE)</f>
        <v>CPW</v>
      </c>
      <c r="C75" t="str">
        <f ca="1">VLOOKUP($B75,ParticipantLookup,2,FALSE)</f>
        <v>Capital Power LP</v>
      </c>
      <c r="D75" t="str">
        <f ca="1">VLOOKUP($A75,IndexLookup,3,FALSE)</f>
        <v>GN1</v>
      </c>
      <c r="E75" t="str">
        <f ca="1">VLOOKUP($D75,FacilityLookup,2,FALSE)</f>
        <v>Genesee #1</v>
      </c>
      <c r="F75" s="2">
        <f ca="1">IFERROR(VLOOKUP($A75,Lookup2016,17,FALSE),0)</f>
        <v>163823.71000000002</v>
      </c>
      <c r="G75" s="2">
        <f ca="1">IFERROR(VLOOKUP($A75,Lookup2015,17,FALSE),0)</f>
        <v>2273556.3900000006</v>
      </c>
      <c r="H75" s="2">
        <f ca="1">IFERROR(VLOOKUP($A75,Lookup2014,17,FALSE),0)</f>
        <v>2446254.1399999997</v>
      </c>
      <c r="I75" s="2">
        <f ca="1">SUM(F75:H75)</f>
        <v>4883634.24</v>
      </c>
    </row>
    <row r="76" spans="1:9" outlineLevel="2" x14ac:dyDescent="0.25">
      <c r="A76" t="s">
        <v>347</v>
      </c>
      <c r="B76" t="str">
        <f ca="1">VLOOKUP($A76,IndexLookup,2,FALSE)</f>
        <v>CPW</v>
      </c>
      <c r="C76" t="str">
        <f ca="1">VLOOKUP($B76,ParticipantLookup,2,FALSE)</f>
        <v>Capital Power LP</v>
      </c>
      <c r="D76" t="str">
        <f ca="1">VLOOKUP($A76,IndexLookup,3,FALSE)</f>
        <v>GN2</v>
      </c>
      <c r="E76" t="str">
        <f ca="1">VLOOKUP($D76,FacilityLookup,2,FALSE)</f>
        <v>Genesee #2</v>
      </c>
      <c r="F76" s="2">
        <f ca="1">IFERROR(VLOOKUP($A76,Lookup2016,17,FALSE),0)</f>
        <v>177708.51999999996</v>
      </c>
      <c r="G76" s="2">
        <f ca="1">IFERROR(VLOOKUP($A76,Lookup2015,17,FALSE),0)</f>
        <v>2489253.9900000002</v>
      </c>
      <c r="H76" s="2">
        <f ca="1">IFERROR(VLOOKUP($A76,Lookup2014,17,FALSE),0)</f>
        <v>2545977.8099999996</v>
      </c>
      <c r="I76" s="2">
        <f ca="1">SUM(F76:H76)</f>
        <v>5212940.32</v>
      </c>
    </row>
    <row r="77" spans="1:9" outlineLevel="1" x14ac:dyDescent="0.25">
      <c r="C77" s="3" t="s">
        <v>732</v>
      </c>
      <c r="F77" s="2">
        <f ca="1">SUBTOTAL(9,F75:F76)</f>
        <v>341532.23</v>
      </c>
      <c r="G77" s="2">
        <f ca="1">SUBTOTAL(9,G75:G76)</f>
        <v>4762810.3800000008</v>
      </c>
      <c r="H77" s="2">
        <f ca="1">SUBTOTAL(9,H75:H76)</f>
        <v>4992231.9499999993</v>
      </c>
      <c r="I77" s="2">
        <f ca="1">SUBTOTAL(9,I75:I76)</f>
        <v>10096574.560000001</v>
      </c>
    </row>
    <row r="78" spans="1:9" outlineLevel="2" x14ac:dyDescent="0.25">
      <c r="A78" t="s">
        <v>410</v>
      </c>
      <c r="B78" t="str">
        <f ca="1">VLOOKUP($A78,IndexLookup,2,FALSE)</f>
        <v>EPPA</v>
      </c>
      <c r="C78" t="str">
        <f ca="1">VLOOKUP($B78,ParticipantLookup,2,FALSE)</f>
        <v>Capital Power PPA Management Inc.</v>
      </c>
      <c r="D78" t="str">
        <f ca="1">VLOOKUP($A78,IndexLookup,3,FALSE)</f>
        <v>SD5</v>
      </c>
      <c r="E78" t="str">
        <f ca="1">VLOOKUP($D78,FacilityLookup,2,FALSE)</f>
        <v>Sundance #5</v>
      </c>
      <c r="F78" s="2">
        <f ca="1">IFERROR(VLOOKUP($A78,Lookup2016,17,FALSE),0)</f>
        <v>220034.36000000016</v>
      </c>
      <c r="G78" s="2">
        <f ca="1">IFERROR(VLOOKUP($A78,Lookup2015,17,FALSE),0)</f>
        <v>1349020.1199999999</v>
      </c>
      <c r="H78" s="2">
        <f ca="1">IFERROR(VLOOKUP($A78,Lookup2014,17,FALSE),0)</f>
        <v>3607352.2300000004</v>
      </c>
      <c r="I78" s="2">
        <f ca="1">SUM(F78:H78)</f>
        <v>5176406.7100000009</v>
      </c>
    </row>
    <row r="79" spans="1:9" outlineLevel="2" x14ac:dyDescent="0.25">
      <c r="A79" t="s">
        <v>412</v>
      </c>
      <c r="B79" t="str">
        <f ca="1">VLOOKUP($A79,IndexLookup,2,FALSE)</f>
        <v>EPPA</v>
      </c>
      <c r="C79" t="str">
        <f ca="1">VLOOKUP($B79,ParticipantLookup,2,FALSE)</f>
        <v>Capital Power PPA Management Inc.</v>
      </c>
      <c r="D79" t="str">
        <f ca="1">VLOOKUP($A79,IndexLookup,3,FALSE)</f>
        <v>SD6</v>
      </c>
      <c r="E79" t="str">
        <f ca="1">VLOOKUP($D79,FacilityLookup,2,FALSE)</f>
        <v>Sundance #6</v>
      </c>
      <c r="F79" s="2">
        <f ca="1">IFERROR(VLOOKUP($A79,Lookup2016,17,FALSE),0)</f>
        <v>186956.39000000007</v>
      </c>
      <c r="G79" s="2">
        <f ca="1">IFERROR(VLOOKUP($A79,Lookup2015,17,FALSE),0)</f>
        <v>1776250.2100000004</v>
      </c>
      <c r="H79" s="2">
        <f ca="1">IFERROR(VLOOKUP($A79,Lookup2014,17,FALSE),0)</f>
        <v>3683168.67</v>
      </c>
      <c r="I79" s="2">
        <f ca="1">SUM(F79:H79)</f>
        <v>5646375.2700000005</v>
      </c>
    </row>
    <row r="80" spans="1:9" outlineLevel="1" x14ac:dyDescent="0.25">
      <c r="C80" s="3" t="s">
        <v>733</v>
      </c>
      <c r="F80" s="2">
        <f ca="1">SUBTOTAL(9,F78:F79)</f>
        <v>406990.75000000023</v>
      </c>
      <c r="G80" s="2">
        <f ca="1">SUBTOTAL(9,G78:G79)</f>
        <v>3125270.33</v>
      </c>
      <c r="H80" s="2">
        <f ca="1">SUBTOTAL(9,H78:H79)</f>
        <v>7290520.9000000004</v>
      </c>
      <c r="I80" s="2">
        <f ca="1">SUBTOTAL(9,I78:I79)</f>
        <v>10822781.98</v>
      </c>
    </row>
    <row r="81" spans="1:9" outlineLevel="2" x14ac:dyDescent="0.25">
      <c r="A81" t="s">
        <v>310</v>
      </c>
      <c r="B81" t="str">
        <f ca="1">VLOOKUP($A81,IndexLookup,2,FALSE)</f>
        <v>ENC2</v>
      </c>
      <c r="C81" t="str">
        <f ca="1">VLOOKUP($B81,ParticipantLookup,2,FALSE)</f>
        <v>Cenovus FCCL Ltd.</v>
      </c>
      <c r="D81" t="str">
        <f ca="1">VLOOKUP($A81,IndexLookup,3,FALSE)</f>
        <v>CL01</v>
      </c>
      <c r="E81" t="str">
        <f ca="1">VLOOKUP($D81,FacilityLookup,2,FALSE)</f>
        <v>Cenovus Christina Lake Industrial System</v>
      </c>
      <c r="F81" s="2">
        <f ca="1">IFERROR(VLOOKUP($A81,Lookup2016,17,FALSE),0)</f>
        <v>5346.85</v>
      </c>
      <c r="G81" s="2">
        <f ca="1">IFERROR(VLOOKUP($A81,Lookup2015,17,FALSE),0)</f>
        <v>0</v>
      </c>
      <c r="H81" s="2">
        <f ca="1">IFERROR(VLOOKUP($A81,Lookup2014,17,FALSE),0)</f>
        <v>0</v>
      </c>
      <c r="I81" s="2">
        <f ca="1">SUM(F81:H81)</f>
        <v>5346.85</v>
      </c>
    </row>
    <row r="82" spans="1:9" outlineLevel="2" x14ac:dyDescent="0.25">
      <c r="A82" t="s">
        <v>330</v>
      </c>
      <c r="B82" t="str">
        <f ca="1">VLOOKUP($A82,IndexLookup,2,FALSE)</f>
        <v>ENC2</v>
      </c>
      <c r="C82" t="str">
        <f ca="1">VLOOKUP($B82,ParticipantLookup,2,FALSE)</f>
        <v>Cenovus FCCL Ltd.</v>
      </c>
      <c r="D82" t="str">
        <f ca="1">VLOOKUP($A82,IndexLookup,3,FALSE)</f>
        <v>EC04</v>
      </c>
      <c r="E82" t="str">
        <f ca="1">VLOOKUP($D82,FacilityLookup,2,FALSE)</f>
        <v>Foster Creek Industrial System</v>
      </c>
      <c r="F82" s="2">
        <f ca="1">IFERROR(VLOOKUP($A82,Lookup2016,17,FALSE),0)</f>
        <v>28146.91</v>
      </c>
      <c r="G82" s="2">
        <f ca="1">IFERROR(VLOOKUP($A82,Lookup2015,17,FALSE),0)</f>
        <v>118064.15000000001</v>
      </c>
      <c r="H82" s="2">
        <f ca="1">IFERROR(VLOOKUP($A82,Lookup2014,17,FALSE),0)</f>
        <v>43324.549999999996</v>
      </c>
      <c r="I82" s="2">
        <f ca="1">SUM(F82:H82)</f>
        <v>189535.61</v>
      </c>
    </row>
    <row r="83" spans="1:9" outlineLevel="1" x14ac:dyDescent="0.25">
      <c r="C83" s="3" t="s">
        <v>734</v>
      </c>
      <c r="F83" s="2">
        <f ca="1">SUBTOTAL(9,F81:F82)</f>
        <v>33493.760000000002</v>
      </c>
      <c r="G83" s="2">
        <f ca="1">SUBTOTAL(9,G81:G82)</f>
        <v>118064.15000000001</v>
      </c>
      <c r="H83" s="2">
        <f ca="1">SUBTOTAL(9,H81:H82)</f>
        <v>43324.549999999996</v>
      </c>
      <c r="I83" s="2">
        <f ca="1">SUBTOTAL(9,I81:I82)</f>
        <v>194882.46</v>
      </c>
    </row>
    <row r="84" spans="1:9" outlineLevel="2" x14ac:dyDescent="0.25">
      <c r="A84" t="s">
        <v>311</v>
      </c>
      <c r="B84" t="str">
        <f ca="1">VLOOKUP($A84,IndexLookup,2,FALSE)</f>
        <v>CMH</v>
      </c>
      <c r="C84" t="str">
        <f ca="1">VLOOKUP($B84,ParticipantLookup,2,FALSE)</f>
        <v>City of Medicine Hat</v>
      </c>
      <c r="D84" t="str">
        <f ca="1">VLOOKUP($A84,IndexLookup,3,FALSE)</f>
        <v>CMH1</v>
      </c>
      <c r="E84" t="str">
        <f ca="1">VLOOKUP($D84,FacilityLookup,2,FALSE)</f>
        <v>City of Medicine Hat</v>
      </c>
      <c r="F84" s="2">
        <f ca="1">IFERROR(VLOOKUP($A84,Lookup2016,17,FALSE),0)</f>
        <v>-28449.040000000001</v>
      </c>
      <c r="G84" s="2">
        <f ca="1">IFERROR(VLOOKUP($A84,Lookup2015,17,FALSE),0)</f>
        <v>-546672.86</v>
      </c>
      <c r="H84" s="2">
        <f ca="1">IFERROR(VLOOKUP($A84,Lookup2014,17,FALSE),0)</f>
        <v>-874244.7699999999</v>
      </c>
      <c r="I84" s="2">
        <f ca="1">SUM(F84:H84)</f>
        <v>-1449366.67</v>
      </c>
    </row>
    <row r="85" spans="1:9" outlineLevel="1" x14ac:dyDescent="0.25">
      <c r="C85" s="3" t="s">
        <v>735</v>
      </c>
      <c r="F85" s="2">
        <f ca="1">SUBTOTAL(9,F84:F84)</f>
        <v>-28449.040000000001</v>
      </c>
      <c r="G85" s="2">
        <f ca="1">SUBTOTAL(9,G84:G84)</f>
        <v>-546672.86</v>
      </c>
      <c r="H85" s="2">
        <f ca="1">SUBTOTAL(9,H84:H84)</f>
        <v>-874244.7699999999</v>
      </c>
      <c r="I85" s="2">
        <f ca="1">SUBTOTAL(9,I84:I84)</f>
        <v>-1449366.67</v>
      </c>
    </row>
    <row r="86" spans="1:9" outlineLevel="2" x14ac:dyDescent="0.25">
      <c r="A86" t="s">
        <v>440</v>
      </c>
      <c r="B86" t="str">
        <f ca="1">VLOOKUP($A86,IndexLookup,2,FALSE)</f>
        <v>CWPI</v>
      </c>
      <c r="C86" t="str">
        <f ca="1">VLOOKUP($B86,ParticipantLookup,2,FALSE)</f>
        <v>Cowley Ridge Wind Power Inc.</v>
      </c>
      <c r="D86" t="str">
        <f ca="1">VLOOKUP($A86,IndexLookup,3,FALSE)</f>
        <v>CRE1</v>
      </c>
      <c r="E86" t="str">
        <f ca="1">VLOOKUP($D86,FacilityLookup,2,FALSE)</f>
        <v>Cowley Ridge Expansion #1 Wind Facility</v>
      </c>
      <c r="F86" s="2">
        <f ca="1">IFERROR(VLOOKUP($A86,Lookup2016,17,FALSE),0)</f>
        <v>0</v>
      </c>
      <c r="G86" s="2">
        <f ca="1">IFERROR(VLOOKUP($A86,Lookup2015,17,FALSE),0)</f>
        <v>1360.55</v>
      </c>
      <c r="H86" s="2">
        <f ca="1">IFERROR(VLOOKUP($A86,Lookup2014,17,FALSE),0)</f>
        <v>2163.2099999999996</v>
      </c>
      <c r="I86" s="2">
        <f ca="1">SUM(F86:H86)</f>
        <v>3523.7599999999993</v>
      </c>
    </row>
    <row r="87" spans="1:9" outlineLevel="2" x14ac:dyDescent="0.25">
      <c r="A87" t="s">
        <v>793</v>
      </c>
      <c r="B87" t="str">
        <f ca="1">VLOOKUP($A87,IndexLookup,2,FALSE)</f>
        <v>CWPI</v>
      </c>
      <c r="C87" t="str">
        <f ca="1">VLOOKUP($B87,ParticipantLookup,2,FALSE)</f>
        <v>Cowley Ridge Wind Power Inc.</v>
      </c>
      <c r="D87" t="str">
        <f ca="1">VLOOKUP($A87,IndexLookup,3,FALSE)</f>
        <v>CRE1</v>
      </c>
      <c r="E87" t="str">
        <f ca="1">VLOOKUP($D87,FacilityLookup,2,FALSE)</f>
        <v>Cowley Ridge Expansion #1 Wind Facility</v>
      </c>
      <c r="F87" s="2">
        <f ca="1">IFERROR(VLOOKUP($A87,Lookup2016,17,FALSE),0)</f>
        <v>0</v>
      </c>
      <c r="G87" s="2">
        <f ca="1">IFERROR(VLOOKUP($A87,Lookup2015,17,FALSE),0)</f>
        <v>0</v>
      </c>
      <c r="H87" s="2">
        <f ca="1">IFERROR(VLOOKUP($A87,Lookup2014,17,FALSE),0)</f>
        <v>231.97</v>
      </c>
      <c r="I87" s="2">
        <f ca="1">SUM(F87:H87)</f>
        <v>231.97</v>
      </c>
    </row>
    <row r="88" spans="1:9" outlineLevel="2" x14ac:dyDescent="0.25">
      <c r="A88" t="s">
        <v>441</v>
      </c>
      <c r="B88" t="str">
        <f ca="1">VLOOKUP($A88,IndexLookup,2,FALSE)</f>
        <v>CWPI</v>
      </c>
      <c r="C88" t="str">
        <f ca="1">VLOOKUP($B88,ParticipantLookup,2,FALSE)</f>
        <v>Cowley Ridge Wind Power Inc.</v>
      </c>
      <c r="D88" t="str">
        <f ca="1">VLOOKUP($A88,IndexLookup,3,FALSE)</f>
        <v>CRE2</v>
      </c>
      <c r="E88" t="str">
        <f ca="1">VLOOKUP($D88,FacilityLookup,2,FALSE)</f>
        <v>Cowley Ridge Expansion #2 Wind Facility</v>
      </c>
      <c r="F88" s="2">
        <f ca="1">IFERROR(VLOOKUP($A88,Lookup2016,17,FALSE),0)</f>
        <v>0</v>
      </c>
      <c r="G88" s="2">
        <f ca="1">IFERROR(VLOOKUP($A88,Lookup2015,17,FALSE),0)</f>
        <v>1013.53</v>
      </c>
      <c r="H88" s="2">
        <f ca="1">IFERROR(VLOOKUP($A88,Lookup2014,17,FALSE),0)</f>
        <v>938.65000000000009</v>
      </c>
      <c r="I88" s="2">
        <f ca="1">SUM(F88:H88)</f>
        <v>1952.18</v>
      </c>
    </row>
    <row r="89" spans="1:9" outlineLevel="2" x14ac:dyDescent="0.25">
      <c r="A89" t="s">
        <v>319</v>
      </c>
      <c r="B89" t="str">
        <f ca="1">VLOOKUP($A89,IndexLookup,2,FALSE)</f>
        <v>CWPI</v>
      </c>
      <c r="C89" t="str">
        <f ca="1">VLOOKUP($B89,ParticipantLookup,2,FALSE)</f>
        <v>Cowley Ridge Wind Power Inc.</v>
      </c>
      <c r="D89" t="str">
        <f ca="1">VLOOKUP($A89,IndexLookup,3,FALSE)</f>
        <v>CRWD</v>
      </c>
      <c r="E89" t="str">
        <f ca="1">VLOOKUP($D89,FacilityLookup,2,FALSE)</f>
        <v>Cowley Ridge Phase 2 Wind Facility</v>
      </c>
      <c r="F89" s="2">
        <f ca="1">IFERROR(VLOOKUP($A89,Lookup2016,17,FALSE),0)</f>
        <v>3978.58</v>
      </c>
      <c r="G89" s="2">
        <f ca="1">IFERROR(VLOOKUP($A89,Lookup2015,17,FALSE),0)</f>
        <v>17865.21</v>
      </c>
      <c r="H89" s="2">
        <f ca="1">IFERROR(VLOOKUP($A89,Lookup2014,17,FALSE),0)</f>
        <v>23779.27</v>
      </c>
      <c r="I89" s="2">
        <f ca="1">SUM(F89:H89)</f>
        <v>45623.06</v>
      </c>
    </row>
    <row r="90" spans="1:9" outlineLevel="2" x14ac:dyDescent="0.25">
      <c r="A90" t="s">
        <v>384</v>
      </c>
      <c r="B90" t="str">
        <f ca="1">VLOOKUP($A90,IndexLookup,2,FALSE)</f>
        <v>CWPI</v>
      </c>
      <c r="C90" t="str">
        <f ca="1">VLOOKUP($B90,ParticipantLookup,2,FALSE)</f>
        <v>Cowley Ridge Wind Power Inc.</v>
      </c>
      <c r="D90" t="str">
        <f ca="1">VLOOKUP($A90,IndexLookup,3,FALSE)</f>
        <v>PKNE</v>
      </c>
      <c r="E90" t="str">
        <f ca="1">VLOOKUP($D90,FacilityLookup,2,FALSE)</f>
        <v>Cowley Ridge Phase 1 Wind Facility</v>
      </c>
      <c r="F90" s="2">
        <f ca="1">IFERROR(VLOOKUP($A90,Lookup2016,17,FALSE),0)</f>
        <v>4716.42</v>
      </c>
      <c r="G90" s="2">
        <f ca="1">IFERROR(VLOOKUP($A90,Lookup2015,17,FALSE),0)</f>
        <v>17577.23</v>
      </c>
      <c r="H90" s="2">
        <f ca="1">IFERROR(VLOOKUP($A90,Lookup2014,17,FALSE),0)</f>
        <v>21328.5</v>
      </c>
      <c r="I90" s="2">
        <f ca="1">SUM(F90:H90)</f>
        <v>43622.15</v>
      </c>
    </row>
    <row r="91" spans="1:9" outlineLevel="1" x14ac:dyDescent="0.25">
      <c r="C91" s="3" t="s">
        <v>736</v>
      </c>
      <c r="F91" s="2">
        <f ca="1">SUBTOTAL(9,F86:F90)</f>
        <v>8695</v>
      </c>
      <c r="G91" s="2">
        <f ca="1">SUBTOTAL(9,G86:G90)</f>
        <v>37816.520000000004</v>
      </c>
      <c r="H91" s="2">
        <f ca="1">SUBTOTAL(9,H86:H90)</f>
        <v>48441.599999999999</v>
      </c>
      <c r="I91" s="2">
        <f ca="1">SUBTOTAL(9,I86:I90)</f>
        <v>94953.12</v>
      </c>
    </row>
    <row r="92" spans="1:9" outlineLevel="2" x14ac:dyDescent="0.25">
      <c r="A92" t="s">
        <v>332</v>
      </c>
      <c r="B92" t="str">
        <f ca="1">VLOOKUP($A92,IndexLookup,2,FALSE)</f>
        <v>ENCR</v>
      </c>
      <c r="C92" t="str">
        <f ca="1">VLOOKUP($B92,ParticipantLookup,2,FALSE)</f>
        <v>CP Energy Marketing L.P.</v>
      </c>
      <c r="D92" t="str">
        <f ca="1">VLOOKUP($A92,IndexLookup,3,FALSE)</f>
        <v>120SIMP</v>
      </c>
      <c r="E92" t="str">
        <f ca="1">VLOOKUP($D92,FacilityLookup,2,FALSE)</f>
        <v>Alberta-Montana Intertie - Import</v>
      </c>
      <c r="F92" s="2">
        <f ca="1">IFERROR(VLOOKUP($A92,Lookup2016,17,FALSE),0)</f>
        <v>10.659999999999998</v>
      </c>
      <c r="G92" s="2">
        <f ca="1">IFERROR(VLOOKUP($A92,Lookup2015,17,FALSE),0)</f>
        <v>0</v>
      </c>
      <c r="H92" s="2">
        <f ca="1">IFERROR(VLOOKUP($A92,Lookup2014,17,FALSE),0)</f>
        <v>0</v>
      </c>
      <c r="I92" s="2">
        <f ca="1">SUM(F92:H92)</f>
        <v>10.659999999999998</v>
      </c>
    </row>
    <row r="93" spans="1:9" outlineLevel="2" x14ac:dyDescent="0.25">
      <c r="A93" t="s">
        <v>337</v>
      </c>
      <c r="B93" t="str">
        <f ca="1">VLOOKUP($A93,IndexLookup,2,FALSE)</f>
        <v>ENCR</v>
      </c>
      <c r="C93" t="str">
        <f ca="1">VLOOKUP($B93,ParticipantLookup,2,FALSE)</f>
        <v>CP Energy Marketing L.P.</v>
      </c>
      <c r="D93" t="str">
        <f ca="1">VLOOKUP($A93,IndexLookup,3,FALSE)</f>
        <v>BCHEXP</v>
      </c>
      <c r="E93" t="str">
        <f ca="1">VLOOKUP($D93,FacilityLookup,2,FALSE)</f>
        <v>Alberta-BC Intertie - Export</v>
      </c>
      <c r="F93" s="2">
        <f ca="1">IFERROR(VLOOKUP($A93,Lookup2016,17,FALSE),0)</f>
        <v>279.65000000000003</v>
      </c>
      <c r="G93" s="2">
        <f ca="1">IFERROR(VLOOKUP($A93,Lookup2015,17,FALSE),0)</f>
        <v>327.40999999999997</v>
      </c>
      <c r="H93" s="2">
        <f ca="1">IFERROR(VLOOKUP($A93,Lookup2014,17,FALSE),0)</f>
        <v>-36.280000000000044</v>
      </c>
      <c r="I93" s="2">
        <f ca="1">SUM(F93:H93)</f>
        <v>570.77999999999986</v>
      </c>
    </row>
    <row r="94" spans="1:9" outlineLevel="2" x14ac:dyDescent="0.25">
      <c r="A94" t="s">
        <v>331</v>
      </c>
      <c r="B94" t="str">
        <f ca="1">VLOOKUP($A94,IndexLookup,2,FALSE)</f>
        <v>ENCR</v>
      </c>
      <c r="C94" t="str">
        <f ca="1">VLOOKUP($B94,ParticipantLookup,2,FALSE)</f>
        <v>CP Energy Marketing L.P.</v>
      </c>
      <c r="D94" t="str">
        <f ca="1">VLOOKUP($A94,IndexLookup,3,FALSE)</f>
        <v>BCHIMP</v>
      </c>
      <c r="E94" t="str">
        <f ca="1">VLOOKUP($D94,FacilityLookup,2,FALSE)</f>
        <v>Alberta-BC Intertie - Import</v>
      </c>
      <c r="F94" s="2">
        <f ca="1">IFERROR(VLOOKUP($A94,Lookup2016,17,FALSE),0)</f>
        <v>12371.519999999997</v>
      </c>
      <c r="G94" s="2">
        <f ca="1">IFERROR(VLOOKUP($A94,Lookup2015,17,FALSE),0)</f>
        <v>-5544.1299999999992</v>
      </c>
      <c r="H94" s="2">
        <f ca="1">IFERROR(VLOOKUP($A94,Lookup2014,17,FALSE),0)</f>
        <v>-36796.839999999997</v>
      </c>
      <c r="I94" s="2">
        <f ca="1">SUM(F94:H94)</f>
        <v>-29969.449999999997</v>
      </c>
    </row>
    <row r="95" spans="1:9" outlineLevel="2" x14ac:dyDescent="0.25">
      <c r="A95" t="s">
        <v>333</v>
      </c>
      <c r="B95" t="str">
        <f ca="1">VLOOKUP($A95,IndexLookup,2,FALSE)</f>
        <v>ENCR</v>
      </c>
      <c r="C95" t="str">
        <f ca="1">VLOOKUP($B95,ParticipantLookup,2,FALSE)</f>
        <v>CP Energy Marketing L.P.</v>
      </c>
      <c r="D95" t="str">
        <f ca="1">VLOOKUP($A95,IndexLookup,3,FALSE)</f>
        <v>SPCIMP</v>
      </c>
      <c r="E95" t="str">
        <f ca="1">VLOOKUP($D95,FacilityLookup,2,FALSE)</f>
        <v>Alberta-Saskatchewan Intertie - Import</v>
      </c>
      <c r="F95" s="2">
        <f ca="1">IFERROR(VLOOKUP($A95,Lookup2016,17,FALSE),0)</f>
        <v>-99.23</v>
      </c>
      <c r="G95" s="2">
        <f ca="1">IFERROR(VLOOKUP($A95,Lookup2015,17,FALSE),0)</f>
        <v>0</v>
      </c>
      <c r="H95" s="2">
        <f ca="1">IFERROR(VLOOKUP($A95,Lookup2014,17,FALSE),0)</f>
        <v>0</v>
      </c>
      <c r="I95" s="2">
        <f ca="1">SUM(F95:H95)</f>
        <v>-99.23</v>
      </c>
    </row>
    <row r="96" spans="1:9" outlineLevel="1" x14ac:dyDescent="0.25">
      <c r="C96" s="3" t="s">
        <v>737</v>
      </c>
      <c r="F96" s="2">
        <f ca="1">SUBTOTAL(9,F92:F95)</f>
        <v>12562.599999999997</v>
      </c>
      <c r="G96" s="2">
        <f ca="1">SUBTOTAL(9,G92:G95)</f>
        <v>-5216.7199999999993</v>
      </c>
      <c r="H96" s="2">
        <f ca="1">SUBTOTAL(9,H92:H95)</f>
        <v>-36833.119999999995</v>
      </c>
      <c r="I96" s="2">
        <f ca="1">SUBTOTAL(9,I92:I95)</f>
        <v>-29487.239999999998</v>
      </c>
    </row>
    <row r="97" spans="1:9" outlineLevel="2" x14ac:dyDescent="0.25">
      <c r="A97" t="s">
        <v>325</v>
      </c>
      <c r="B97" t="str">
        <f ca="1">VLOOKUP($A97,IndexLookup,2,FALSE)</f>
        <v>DAIS</v>
      </c>
      <c r="C97" t="str">
        <f ca="1">VLOOKUP($B97,ParticipantLookup,2,FALSE)</f>
        <v>Daishowa-Marubeni Int. Ltd.</v>
      </c>
      <c r="D97" t="str">
        <f ca="1">VLOOKUP($A97,IndexLookup,3,FALSE)</f>
        <v>DAI1</v>
      </c>
      <c r="E97" t="str">
        <f ca="1">VLOOKUP($D97,FacilityLookup,2,FALSE)</f>
        <v>Daishowa-Marubeni</v>
      </c>
      <c r="F97" s="2">
        <f ca="1">IFERROR(VLOOKUP($A97,Lookup2016,17,FALSE),0)</f>
        <v>-107618.78</v>
      </c>
      <c r="G97" s="2">
        <f ca="1">IFERROR(VLOOKUP($A97,Lookup2015,17,FALSE),0)</f>
        <v>-258390.26</v>
      </c>
      <c r="H97" s="2">
        <f ca="1">IFERROR(VLOOKUP($A97,Lookup2014,17,FALSE),0)</f>
        <v>-192113.62</v>
      </c>
      <c r="I97" s="2">
        <f ca="1">SUM(F97:H97)</f>
        <v>-558122.66</v>
      </c>
    </row>
    <row r="98" spans="1:9" outlineLevel="1" x14ac:dyDescent="0.25">
      <c r="C98" s="3" t="s">
        <v>738</v>
      </c>
      <c r="F98" s="2">
        <f ca="1">SUBTOTAL(9,F97:F97)</f>
        <v>-107618.78</v>
      </c>
      <c r="G98" s="2">
        <f ca="1">SUBTOTAL(9,G97:G97)</f>
        <v>-258390.26</v>
      </c>
      <c r="H98" s="2">
        <f ca="1">SUBTOTAL(9,H97:H97)</f>
        <v>-192113.62</v>
      </c>
      <c r="I98" s="2">
        <f ca="1">SUBTOTAL(9,I97:I97)</f>
        <v>-558122.66</v>
      </c>
    </row>
    <row r="99" spans="1:9" outlineLevel="2" x14ac:dyDescent="0.25">
      <c r="A99" t="s">
        <v>326</v>
      </c>
      <c r="B99" t="str">
        <f ca="1">VLOOKUP($A99,IndexLookup,2,FALSE)</f>
        <v>DOW</v>
      </c>
      <c r="C99" t="str">
        <f ca="1">VLOOKUP($B99,ParticipantLookup,2,FALSE)</f>
        <v>Dow Chemical Canada ULC</v>
      </c>
      <c r="D99" t="str">
        <f ca="1">VLOOKUP($A99,IndexLookup,3,FALSE)</f>
        <v>DOWGEN15M</v>
      </c>
      <c r="E99" t="str">
        <f ca="1">VLOOKUP($D99,FacilityLookup,2,FALSE)</f>
        <v>Dow Hydrocarbon Industrial Complex</v>
      </c>
      <c r="F99" s="2">
        <f ca="1">IFERROR(VLOOKUP($A99,Lookup2016,17,FALSE),0)</f>
        <v>154606.82999999999</v>
      </c>
      <c r="G99" s="2">
        <f ca="1">IFERROR(VLOOKUP($A99,Lookup2015,17,FALSE),0)</f>
        <v>515084.77999999991</v>
      </c>
      <c r="H99" s="2">
        <f ca="1">IFERROR(VLOOKUP($A99,Lookup2014,17,FALSE),0)</f>
        <v>668482.76000000013</v>
      </c>
      <c r="I99" s="2">
        <f ca="1">SUM(F99:H99)</f>
        <v>1338174.3700000001</v>
      </c>
    </row>
    <row r="100" spans="1:9" outlineLevel="1" x14ac:dyDescent="0.25">
      <c r="C100" s="3" t="s">
        <v>739</v>
      </c>
      <c r="F100" s="2">
        <f ca="1">SUBTOTAL(9,F99:F99)</f>
        <v>154606.82999999999</v>
      </c>
      <c r="G100" s="2">
        <f ca="1">SUBTOTAL(9,G99:G99)</f>
        <v>515084.77999999991</v>
      </c>
      <c r="H100" s="2">
        <f ca="1">SUBTOTAL(9,H99:H99)</f>
        <v>668482.76000000013</v>
      </c>
      <c r="I100" s="2">
        <f ca="1">SUBTOTAL(9,I99:I99)</f>
        <v>1338174.3700000001</v>
      </c>
    </row>
    <row r="101" spans="1:9" outlineLevel="2" x14ac:dyDescent="0.25">
      <c r="A101" t="s">
        <v>306</v>
      </c>
      <c r="B101" t="str">
        <f ca="1">VLOOKUP($A101,IndexLookup,2,FALSE)</f>
        <v>BSRW</v>
      </c>
      <c r="C101" t="str">
        <f ca="1">VLOOKUP($B101,ParticipantLookup,2,FALSE)</f>
        <v>EDF EN Canada Development Inc.</v>
      </c>
      <c r="D101" t="str">
        <f ca="1">VLOOKUP($A101,IndexLookup,3,FALSE)</f>
        <v>BSR1</v>
      </c>
      <c r="E101" t="str">
        <f ca="1">VLOOKUP($D101,FacilityLookup,2,FALSE)</f>
        <v>Blackspring Ridge Wind Facility</v>
      </c>
      <c r="F101" s="2">
        <f ca="1">IFERROR(VLOOKUP($A101,Lookup2016,17,FALSE),0)</f>
        <v>129259.02000000002</v>
      </c>
      <c r="G101" s="2">
        <f ca="1">IFERROR(VLOOKUP($A101,Lookup2015,17,FALSE),0)</f>
        <v>-405769.37</v>
      </c>
      <c r="H101" s="2">
        <f ca="1">IFERROR(VLOOKUP($A101,Lookup2014,17,FALSE),0)</f>
        <v>-576687.48</v>
      </c>
      <c r="I101" s="2">
        <f ca="1">SUM(F101:H101)</f>
        <v>-853197.83</v>
      </c>
    </row>
    <row r="102" spans="1:9" outlineLevel="1" x14ac:dyDescent="0.25">
      <c r="C102" s="3" t="s">
        <v>740</v>
      </c>
      <c r="F102" s="2">
        <f ca="1">SUBTOTAL(9,F101:F101)</f>
        <v>129259.02000000002</v>
      </c>
      <c r="G102" s="2">
        <f ca="1">SUBTOTAL(9,G101:G101)</f>
        <v>-405769.37</v>
      </c>
      <c r="H102" s="2">
        <f ca="1">SUBTOTAL(9,H101:H101)</f>
        <v>-576687.48</v>
      </c>
      <c r="I102" s="2">
        <f ca="1">SUBTOTAL(9,I101:I101)</f>
        <v>-853197.83</v>
      </c>
    </row>
    <row r="103" spans="1:9" outlineLevel="2" x14ac:dyDescent="0.25">
      <c r="A103" t="s">
        <v>463</v>
      </c>
      <c r="B103" t="str">
        <f ca="1">VLOOKUP($A103,IndexLookup,2,FALSE)</f>
        <v>PCES</v>
      </c>
      <c r="C103" t="str">
        <f ca="1">VLOOKUP($B103,ParticipantLookup,2,FALSE)</f>
        <v>EnCana Corporation</v>
      </c>
      <c r="D103" t="str">
        <f ca="1">VLOOKUP($A103,IndexLookup,3,FALSE)</f>
        <v>EC01</v>
      </c>
      <c r="E103" t="str">
        <f ca="1">VLOOKUP($D103,FacilityLookup,2,FALSE)</f>
        <v>Cavalier</v>
      </c>
      <c r="F103" s="2">
        <f ca="1">IFERROR(VLOOKUP($A103,Lookup2016,17,FALSE),0)</f>
        <v>0</v>
      </c>
      <c r="G103" s="2">
        <f ca="1">IFERROR(VLOOKUP($A103,Lookup2015,17,FALSE),0)</f>
        <v>0</v>
      </c>
      <c r="H103" s="2">
        <f ca="1">IFERROR(VLOOKUP($A103,Lookup2014,17,FALSE),0)</f>
        <v>-2150465.0800000005</v>
      </c>
      <c r="I103" s="2">
        <f ca="1">SUM(F103:H103)</f>
        <v>-2150465.0800000005</v>
      </c>
    </row>
    <row r="104" spans="1:9" outlineLevel="1" x14ac:dyDescent="0.25">
      <c r="C104" s="3" t="s">
        <v>741</v>
      </c>
      <c r="F104" s="2">
        <f ca="1">SUBTOTAL(9,F103:F103)</f>
        <v>0</v>
      </c>
      <c r="G104" s="2">
        <f ca="1">SUBTOTAL(9,G103:G103)</f>
        <v>0</v>
      </c>
      <c r="H104" s="2">
        <f ca="1">SUBTOTAL(9,H103:H103)</f>
        <v>-2150465.0800000005</v>
      </c>
      <c r="I104" s="2">
        <f ca="1">SUBTOTAL(9,I103:I103)</f>
        <v>-2150465.0800000005</v>
      </c>
    </row>
    <row r="105" spans="1:9" outlineLevel="2" x14ac:dyDescent="0.25">
      <c r="A105" t="s">
        <v>315</v>
      </c>
      <c r="B105" t="str">
        <f ca="1">VLOOKUP($A105,IndexLookup,2,FALSE)</f>
        <v>CRR</v>
      </c>
      <c r="C105" t="str">
        <f ca="1">VLOOKUP($B105,ParticipantLookup,2,FALSE)</f>
        <v>Enel Alberta Wind Inc.</v>
      </c>
      <c r="D105" t="str">
        <f ca="1">VLOOKUP($A105,IndexLookup,3,FALSE)</f>
        <v>CRR1</v>
      </c>
      <c r="E105" t="str">
        <f ca="1">VLOOKUP($D105,FacilityLookup,2,FALSE)</f>
        <v>Castle Rock Wind Facility</v>
      </c>
      <c r="F105" s="2">
        <f ca="1">IFERROR(VLOOKUP($A105,Lookup2016,17,FALSE),0)</f>
        <v>53473.89</v>
      </c>
      <c r="G105" s="2">
        <f ca="1">IFERROR(VLOOKUP($A105,Lookup2015,17,FALSE),0)</f>
        <v>16637.750000000004</v>
      </c>
      <c r="H105" s="2">
        <f ca="1">IFERROR(VLOOKUP($A105,Lookup2014,17,FALSE),0)</f>
        <v>-32637.899999999994</v>
      </c>
      <c r="I105" s="2">
        <f ca="1">SUM(F105:H105)</f>
        <v>37473.740000000005</v>
      </c>
    </row>
    <row r="106" spans="1:9" outlineLevel="1" x14ac:dyDescent="0.25">
      <c r="C106" s="3" t="s">
        <v>742</v>
      </c>
      <c r="F106" s="2">
        <f ca="1">SUBTOTAL(9,F105:F105)</f>
        <v>53473.89</v>
      </c>
      <c r="G106" s="2">
        <f ca="1">SUBTOTAL(9,G105:G105)</f>
        <v>16637.750000000004</v>
      </c>
      <c r="H106" s="2">
        <f ca="1">SUBTOTAL(9,H105:H105)</f>
        <v>-32637.899999999994</v>
      </c>
      <c r="I106" s="2">
        <f ca="1">SUBTOTAL(9,I105:I105)</f>
        <v>37473.740000000005</v>
      </c>
    </row>
    <row r="107" spans="1:9" outlineLevel="2" x14ac:dyDescent="0.25">
      <c r="A107" t="s">
        <v>329</v>
      </c>
      <c r="B107" t="str">
        <f ca="1">VLOOKUP($A107,IndexLookup,2,FALSE)</f>
        <v>ENCV</v>
      </c>
      <c r="C107" t="str">
        <f ca="1">VLOOKUP($B107,ParticipantLookup,2,FALSE)</f>
        <v>ENMAX Cavalier LP</v>
      </c>
      <c r="D107" t="str">
        <f ca="1">VLOOKUP($A107,IndexLookup,3,FALSE)</f>
        <v>EC01</v>
      </c>
      <c r="E107" t="str">
        <f ca="1">VLOOKUP($D107,FacilityLookup,2,FALSE)</f>
        <v>Cavalier</v>
      </c>
      <c r="F107" s="2">
        <f ca="1">IFERROR(VLOOKUP($A107,Lookup2016,17,FALSE),0)</f>
        <v>-12860.710000000003</v>
      </c>
      <c r="G107" s="2">
        <f ca="1">IFERROR(VLOOKUP($A107,Lookup2015,17,FALSE),0)</f>
        <v>-734177.28999999992</v>
      </c>
      <c r="H107" s="2">
        <f ca="1">IFERROR(VLOOKUP($A107,Lookup2014,17,FALSE),0)</f>
        <v>-344585.06999999995</v>
      </c>
      <c r="I107" s="2">
        <f ca="1">SUM(F107:H107)</f>
        <v>-1091623.0699999998</v>
      </c>
    </row>
    <row r="108" spans="1:9" outlineLevel="1" x14ac:dyDescent="0.25">
      <c r="C108" s="3" t="s">
        <v>743</v>
      </c>
      <c r="F108" s="2">
        <f ca="1">SUBTOTAL(9,F107:F107)</f>
        <v>-12860.710000000003</v>
      </c>
      <c r="G108" s="2">
        <f ca="1">SUBTOTAL(9,G107:G107)</f>
        <v>-734177.28999999992</v>
      </c>
      <c r="H108" s="2">
        <f ca="1">SUBTOTAL(9,H107:H107)</f>
        <v>-344585.06999999995</v>
      </c>
      <c r="I108" s="2">
        <f ca="1">SUBTOTAL(9,I107:I107)</f>
        <v>-1091623.0699999998</v>
      </c>
    </row>
    <row r="109" spans="1:9" outlineLevel="2" x14ac:dyDescent="0.25">
      <c r="A109" t="s">
        <v>292</v>
      </c>
      <c r="B109" t="str">
        <f ca="1">VLOOKUP($A109,IndexLookup,2,FALSE)</f>
        <v>EEC</v>
      </c>
      <c r="C109" t="str">
        <f ca="1">VLOOKUP($B109,ParticipantLookup,2,FALSE)</f>
        <v>ENMAX Energy Corporation</v>
      </c>
      <c r="D109" t="str">
        <f ca="1">VLOOKUP($A109,IndexLookup,3,FALSE)</f>
        <v>AKE1</v>
      </c>
      <c r="E109" t="str">
        <f ca="1">VLOOKUP($D109,FacilityLookup,2,FALSE)</f>
        <v>McBride Lake Wind Facility</v>
      </c>
      <c r="F109" s="2">
        <f ca="1">IFERROR(VLOOKUP($A109,Lookup2016,17,FALSE),0)</f>
        <v>54082.690000000017</v>
      </c>
      <c r="G109" s="2">
        <f ca="1">IFERROR(VLOOKUP($A109,Lookup2015,17,FALSE),0)</f>
        <v>3679.4600000000009</v>
      </c>
      <c r="H109" s="2">
        <f ca="1">IFERROR(VLOOKUP($A109,Lookup2014,17,FALSE),0)</f>
        <v>-39182.44</v>
      </c>
      <c r="I109" s="2">
        <f ca="1">SUM(F109:H109)</f>
        <v>18579.710000000014</v>
      </c>
    </row>
    <row r="110" spans="1:9" outlineLevel="2" x14ac:dyDescent="0.25">
      <c r="A110" t="s">
        <v>361</v>
      </c>
      <c r="B110" t="str">
        <f ca="1">VLOOKUP($A110,IndexLookup,2,FALSE)</f>
        <v>EEC</v>
      </c>
      <c r="C110" t="str">
        <f ca="1">VLOOKUP($B110,ParticipantLookup,2,FALSE)</f>
        <v>ENMAX Energy Corporation</v>
      </c>
      <c r="D110" t="str">
        <f ca="1">VLOOKUP($A110,IndexLookup,3,FALSE)</f>
        <v>KH1</v>
      </c>
      <c r="E110" t="str">
        <f ca="1">VLOOKUP($D110,FacilityLookup,2,FALSE)</f>
        <v>Keephills #1</v>
      </c>
      <c r="F110" s="2">
        <f ca="1">IFERROR(VLOOKUP($A110,Lookup2016,17,FALSE),0)</f>
        <v>838189.15</v>
      </c>
      <c r="G110" s="2">
        <f ca="1">IFERROR(VLOOKUP($A110,Lookup2015,17,FALSE),0)</f>
        <v>3013359.4300000006</v>
      </c>
      <c r="H110" s="2">
        <f ca="1">IFERROR(VLOOKUP($A110,Lookup2014,17,FALSE),0)</f>
        <v>3234445.6600000011</v>
      </c>
      <c r="I110" s="2">
        <f ca="1">SUM(F110:H110)</f>
        <v>7085994.2400000021</v>
      </c>
    </row>
    <row r="111" spans="1:9" outlineLevel="2" x14ac:dyDescent="0.25">
      <c r="A111" t="s">
        <v>362</v>
      </c>
      <c r="B111" t="str">
        <f ca="1">VLOOKUP($A111,IndexLookup,2,FALSE)</f>
        <v>EEC</v>
      </c>
      <c r="C111" t="str">
        <f ca="1">VLOOKUP($B111,ParticipantLookup,2,FALSE)</f>
        <v>ENMAX Energy Corporation</v>
      </c>
      <c r="D111" t="str">
        <f ca="1">VLOOKUP($A111,IndexLookup,3,FALSE)</f>
        <v>KH2</v>
      </c>
      <c r="E111" t="str">
        <f ca="1">VLOOKUP($D111,FacilityLookup,2,FALSE)</f>
        <v>Keephills #2</v>
      </c>
      <c r="F111" s="2">
        <f ca="1">IFERROR(VLOOKUP($A111,Lookup2016,17,FALSE),0)</f>
        <v>848120.30999999994</v>
      </c>
      <c r="G111" s="2">
        <f ca="1">IFERROR(VLOOKUP($A111,Lookup2015,17,FALSE),0)</f>
        <v>2918204.0100000002</v>
      </c>
      <c r="H111" s="2">
        <f ca="1">IFERROR(VLOOKUP($A111,Lookup2014,17,FALSE),0)</f>
        <v>2657664.8200000003</v>
      </c>
      <c r="I111" s="2">
        <f ca="1">SUM(F111:H111)</f>
        <v>6423989.1400000006</v>
      </c>
    </row>
    <row r="112" spans="1:9" outlineLevel="2" x14ac:dyDescent="0.25">
      <c r="A112" t="s">
        <v>426</v>
      </c>
      <c r="B112" t="str">
        <f ca="1">VLOOKUP($A112,IndexLookup,2,FALSE)</f>
        <v>EEC</v>
      </c>
      <c r="C112" t="str">
        <f ca="1">VLOOKUP($B112,ParticipantLookup,2,FALSE)</f>
        <v>ENMAX Energy Corporation</v>
      </c>
      <c r="D112" t="str">
        <f ca="1">VLOOKUP($A112,IndexLookup,3,FALSE)</f>
        <v>TAB1</v>
      </c>
      <c r="E112" t="str">
        <f ca="1">VLOOKUP($D112,FacilityLookup,2,FALSE)</f>
        <v>Taber Wind Facility</v>
      </c>
      <c r="F112" s="2">
        <f ca="1">IFERROR(VLOOKUP($A112,Lookup2016,17,FALSE),0)</f>
        <v>-10676.86</v>
      </c>
      <c r="G112" s="2">
        <f ca="1">IFERROR(VLOOKUP($A112,Lookup2015,17,FALSE),0)</f>
        <v>-131259.35999999999</v>
      </c>
      <c r="H112" s="2">
        <f ca="1">IFERROR(VLOOKUP($A112,Lookup2014,17,FALSE),0)</f>
        <v>-305938.94999999995</v>
      </c>
      <c r="I112" s="2">
        <f ca="1">SUM(F112:H112)</f>
        <v>-447875.16999999993</v>
      </c>
    </row>
    <row r="113" spans="1:9" outlineLevel="1" x14ac:dyDescent="0.25">
      <c r="C113" s="3" t="s">
        <v>744</v>
      </c>
      <c r="F113" s="2">
        <f ca="1">SUBTOTAL(9,F109:F112)</f>
        <v>1729715.2899999998</v>
      </c>
      <c r="G113" s="2">
        <f ca="1">SUBTOTAL(9,G109:G112)</f>
        <v>5803983.54</v>
      </c>
      <c r="H113" s="2">
        <f ca="1">SUBTOTAL(9,H109:H112)</f>
        <v>5546989.0900000008</v>
      </c>
      <c r="I113" s="2">
        <f ca="1">SUBTOTAL(9,I109:I112)</f>
        <v>13080687.920000004</v>
      </c>
    </row>
    <row r="114" spans="1:9" outlineLevel="2" x14ac:dyDescent="0.25">
      <c r="A114" t="s">
        <v>335</v>
      </c>
      <c r="B114" t="str">
        <f ca="1">VLOOKUP($A114,IndexLookup,2,FALSE)</f>
        <v>EEMI</v>
      </c>
      <c r="C114" t="str">
        <f ca="1">VLOOKUP($B114,ParticipantLookup,2,FALSE)</f>
        <v>ENMAX Energy Marketing Inc.</v>
      </c>
      <c r="D114" t="str">
        <f ca="1">VLOOKUP($A114,IndexLookup,3,FALSE)</f>
        <v>BCHEXP</v>
      </c>
      <c r="E114" t="str">
        <f ca="1">VLOOKUP($D114,FacilityLookup,2,FALSE)</f>
        <v>Alberta-BC Intertie - Export</v>
      </c>
      <c r="F114" s="2">
        <f ca="1">IFERROR(VLOOKUP($A114,Lookup2016,17,FALSE),0)</f>
        <v>66.759999999999948</v>
      </c>
      <c r="G114" s="2">
        <f ca="1">IFERROR(VLOOKUP($A114,Lookup2015,17,FALSE),0)</f>
        <v>238.70999999999995</v>
      </c>
      <c r="H114" s="2">
        <f ca="1">IFERROR(VLOOKUP($A114,Lookup2014,17,FALSE),0)</f>
        <v>116.62000000000003</v>
      </c>
      <c r="I114" s="2">
        <f ca="1">SUM(F114:H114)</f>
        <v>422.08999999999992</v>
      </c>
    </row>
    <row r="115" spans="1:9" outlineLevel="2" x14ac:dyDescent="0.25">
      <c r="A115" t="s">
        <v>334</v>
      </c>
      <c r="B115" t="str">
        <f ca="1">VLOOKUP($A115,IndexLookup,2,FALSE)</f>
        <v>EEMI</v>
      </c>
      <c r="C115" t="str">
        <f ca="1">VLOOKUP($B115,ParticipantLookup,2,FALSE)</f>
        <v>ENMAX Energy Marketing Inc.</v>
      </c>
      <c r="D115" t="str">
        <f ca="1">VLOOKUP($A115,IndexLookup,3,FALSE)</f>
        <v>BCHIMP</v>
      </c>
      <c r="E115" t="str">
        <f ca="1">VLOOKUP($D115,FacilityLookup,2,FALSE)</f>
        <v>Alberta-BC Intertie - Import</v>
      </c>
      <c r="F115" s="2">
        <f ca="1">IFERROR(VLOOKUP($A115,Lookup2016,17,FALSE),0)</f>
        <v>506.38999999999987</v>
      </c>
      <c r="G115" s="2">
        <f ca="1">IFERROR(VLOOKUP($A115,Lookup2015,17,FALSE),0)</f>
        <v>-65547.98000000001</v>
      </c>
      <c r="H115" s="2">
        <f ca="1">IFERROR(VLOOKUP($A115,Lookup2014,17,FALSE),0)</f>
        <v>-891998.3600000001</v>
      </c>
      <c r="I115" s="2">
        <f ca="1">SUM(F115:H115)</f>
        <v>-957039.95000000007</v>
      </c>
    </row>
    <row r="116" spans="1:9" outlineLevel="1" x14ac:dyDescent="0.25">
      <c r="C116" s="3" t="s">
        <v>745</v>
      </c>
      <c r="F116" s="2">
        <f ca="1">SUBTOTAL(9,F114:F115)</f>
        <v>573.14999999999986</v>
      </c>
      <c r="G116" s="2">
        <f ca="1">SUBTOTAL(9,G114:G115)</f>
        <v>-65309.270000000011</v>
      </c>
      <c r="H116" s="2">
        <f ca="1">SUBTOTAL(9,H114:H115)</f>
        <v>-891881.74000000011</v>
      </c>
      <c r="I116" s="2">
        <f ca="1">SUBTOTAL(9,I114:I115)</f>
        <v>-956617.8600000001</v>
      </c>
    </row>
    <row r="117" spans="1:9" outlineLevel="2" x14ac:dyDescent="0.25">
      <c r="A117" t="s">
        <v>316</v>
      </c>
      <c r="B117" t="str">
        <f ca="1">VLOOKUP($A117,IndexLookup,2,FALSE)</f>
        <v>EGPI</v>
      </c>
      <c r="C117" t="str">
        <f ca="1">VLOOKUP($B117,ParticipantLookup,2,FALSE)</f>
        <v>ENMAX Generation Portfolio Inc.</v>
      </c>
      <c r="D117" t="str">
        <f ca="1">VLOOKUP($A117,IndexLookup,3,FALSE)</f>
        <v>CRS1</v>
      </c>
      <c r="E117" t="str">
        <f ca="1">VLOOKUP($D117,FacilityLookup,2,FALSE)</f>
        <v>Crossfield Energy Centre #1</v>
      </c>
      <c r="F117" s="2">
        <f ca="1">IFERROR(VLOOKUP($A117,Lookup2016,17,FALSE),0)</f>
        <v>2962.9299999999994</v>
      </c>
      <c r="G117" s="2">
        <f ca="1">IFERROR(VLOOKUP($A117,Lookup2015,17,FALSE),0)</f>
        <v>52251.130000000005</v>
      </c>
      <c r="H117" s="2">
        <f ca="1">IFERROR(VLOOKUP($A117,Lookup2014,17,FALSE),0)</f>
        <v>-3145.3400000000029</v>
      </c>
      <c r="I117" s="2">
        <f ca="1">SUM(F117:H117)</f>
        <v>52068.72</v>
      </c>
    </row>
    <row r="118" spans="1:9" outlineLevel="2" x14ac:dyDescent="0.25">
      <c r="A118" t="s">
        <v>317</v>
      </c>
      <c r="B118" t="str">
        <f ca="1">VLOOKUP($A118,IndexLookup,2,FALSE)</f>
        <v>EGPI</v>
      </c>
      <c r="C118" t="str">
        <f ca="1">VLOOKUP($B118,ParticipantLookup,2,FALSE)</f>
        <v>ENMAX Generation Portfolio Inc.</v>
      </c>
      <c r="D118" t="str">
        <f ca="1">VLOOKUP($A118,IndexLookup,3,FALSE)</f>
        <v>CRS2</v>
      </c>
      <c r="E118" t="str">
        <f ca="1">VLOOKUP($D118,FacilityLookup,2,FALSE)</f>
        <v>Crossfield Energy Centre #2</v>
      </c>
      <c r="F118" s="2">
        <f ca="1">IFERROR(VLOOKUP($A118,Lookup2016,17,FALSE),0)</f>
        <v>3136.3599999999997</v>
      </c>
      <c r="G118" s="2">
        <f ca="1">IFERROR(VLOOKUP($A118,Lookup2015,17,FALSE),0)</f>
        <v>62178.76999999999</v>
      </c>
      <c r="H118" s="2">
        <f ca="1">IFERROR(VLOOKUP($A118,Lookup2014,17,FALSE),0)</f>
        <v>13307.150000000005</v>
      </c>
      <c r="I118" s="2">
        <f ca="1">SUM(F118:H118)</f>
        <v>78622.28</v>
      </c>
    </row>
    <row r="119" spans="1:9" outlineLevel="2" x14ac:dyDescent="0.25">
      <c r="A119" t="s">
        <v>318</v>
      </c>
      <c r="B119" t="str">
        <f ca="1">VLOOKUP($A119,IndexLookup,2,FALSE)</f>
        <v>EGPI</v>
      </c>
      <c r="C119" t="str">
        <f ca="1">VLOOKUP($B119,ParticipantLookup,2,FALSE)</f>
        <v>ENMAX Generation Portfolio Inc.</v>
      </c>
      <c r="D119" t="str">
        <f ca="1">VLOOKUP($A119,IndexLookup,3,FALSE)</f>
        <v>CRS3</v>
      </c>
      <c r="E119" t="str">
        <f ca="1">VLOOKUP($D119,FacilityLookup,2,FALSE)</f>
        <v>Crossfield Energy Centre #3</v>
      </c>
      <c r="F119" s="2">
        <f ca="1">IFERROR(VLOOKUP($A119,Lookup2016,17,FALSE),0)</f>
        <v>1852.9899999999998</v>
      </c>
      <c r="G119" s="2">
        <f ca="1">IFERROR(VLOOKUP($A119,Lookup2015,17,FALSE),0)</f>
        <v>55461.82</v>
      </c>
      <c r="H119" s="2">
        <f ca="1">IFERROR(VLOOKUP($A119,Lookup2014,17,FALSE),0)</f>
        <v>4573.2400000000007</v>
      </c>
      <c r="I119" s="2">
        <f ca="1">SUM(F119:H119)</f>
        <v>61888.049999999996</v>
      </c>
    </row>
    <row r="120" spans="1:9" outlineLevel="1" x14ac:dyDescent="0.25">
      <c r="C120" s="3" t="s">
        <v>746</v>
      </c>
      <c r="F120" s="2">
        <f ca="1">SUBTOTAL(9,F117:F119)</f>
        <v>7952.2799999999988</v>
      </c>
      <c r="G120" s="2">
        <f ca="1">SUBTOTAL(9,G117:G119)</f>
        <v>169891.72</v>
      </c>
      <c r="H120" s="2">
        <f ca="1">SUBTOTAL(9,H117:H119)</f>
        <v>14735.050000000003</v>
      </c>
      <c r="I120" s="2">
        <f ca="1">SUBTOTAL(9,I117:I119)</f>
        <v>192579.05</v>
      </c>
    </row>
    <row r="121" spans="1:9" outlineLevel="2" x14ac:dyDescent="0.25">
      <c r="A121" t="s">
        <v>304</v>
      </c>
      <c r="B121" t="str">
        <f ca="1">VLOOKUP($A121,IndexLookup,2,FALSE)</f>
        <v>ENMP</v>
      </c>
      <c r="C121" t="str">
        <f ca="1">VLOOKUP($B121,ParticipantLookup,2,FALSE)</f>
        <v>ENMAX PPA Management Inc.</v>
      </c>
      <c r="D121" t="str">
        <f ca="1">VLOOKUP($A121,IndexLookup,3,FALSE)</f>
        <v>BR5</v>
      </c>
      <c r="E121" t="str">
        <f ca="1">VLOOKUP($D121,FacilityLookup,2,FALSE)</f>
        <v>Battle River #5</v>
      </c>
      <c r="F121" s="2">
        <f ca="1">IFERROR(VLOOKUP($A121,Lookup2016,17,FALSE),0)</f>
        <v>-160635.94</v>
      </c>
      <c r="G121" s="2">
        <f ca="1">IFERROR(VLOOKUP($A121,Lookup2015,17,FALSE),0)</f>
        <v>-2096980.29</v>
      </c>
      <c r="H121" s="2">
        <f ca="1">IFERROR(VLOOKUP($A121,Lookup2014,17,FALSE),0)</f>
        <v>-3243299.65</v>
      </c>
      <c r="I121" s="2">
        <f ca="1">SUM(F121:H121)</f>
        <v>-5500915.8799999999</v>
      </c>
    </row>
    <row r="122" spans="1:9" outlineLevel="1" x14ac:dyDescent="0.25">
      <c r="C122" s="3" t="s">
        <v>747</v>
      </c>
      <c r="F122" s="2">
        <f ca="1">SUBTOTAL(9,F121:F121)</f>
        <v>-160635.94</v>
      </c>
      <c r="G122" s="2">
        <f ca="1">SUBTOTAL(9,G121:G121)</f>
        <v>-2096980.29</v>
      </c>
      <c r="H122" s="2">
        <f ca="1">SUBTOTAL(9,H121:H121)</f>
        <v>-3243299.65</v>
      </c>
      <c r="I122" s="2">
        <f ca="1">SUBTOTAL(9,I121:I121)</f>
        <v>-5500915.8799999999</v>
      </c>
    </row>
    <row r="123" spans="1:9" outlineLevel="2" x14ac:dyDescent="0.25">
      <c r="A123" t="s">
        <v>336</v>
      </c>
      <c r="B123" t="str">
        <f ca="1">VLOOKUP($A123,IndexLookup,2,FALSE)</f>
        <v>EGCP</v>
      </c>
      <c r="C123" t="str">
        <f ca="1">VLOOKUP($B123,ParticipantLookup,2,FALSE)</f>
        <v>ENMAX Shepard Services Inc.</v>
      </c>
      <c r="D123" t="str">
        <f ca="1">VLOOKUP($A123,IndexLookup,3,FALSE)</f>
        <v>EGC1</v>
      </c>
      <c r="E123" t="str">
        <f ca="1">VLOOKUP($D123,FacilityLookup,2,FALSE)</f>
        <v>Shepard</v>
      </c>
      <c r="F123" s="2">
        <f ca="1">IFERROR(VLOOKUP($A123,Lookup2016,17,FALSE),0)</f>
        <v>517681.8</v>
      </c>
      <c r="G123" s="2">
        <f ca="1">IFERROR(VLOOKUP($A123,Lookup2015,17,FALSE),0)</f>
        <v>-4027931.8699999996</v>
      </c>
      <c r="H123" s="2">
        <f ca="1">IFERROR(VLOOKUP($A123,Lookup2014,17,FALSE),0)</f>
        <v>-48206.689999999995</v>
      </c>
      <c r="I123" s="2">
        <f ca="1">SUM(F123:H123)</f>
        <v>-3558456.76</v>
      </c>
    </row>
    <row r="124" spans="1:9" outlineLevel="1" x14ac:dyDescent="0.25">
      <c r="C124" s="3" t="s">
        <v>748</v>
      </c>
      <c r="F124" s="2">
        <f ca="1">SUBTOTAL(9,F123:F123)</f>
        <v>517681.8</v>
      </c>
      <c r="G124" s="2">
        <f ca="1">SUBTOTAL(9,G123:G123)</f>
        <v>-4027931.8699999996</v>
      </c>
      <c r="H124" s="2">
        <f ca="1">SUBTOTAL(9,H123:H123)</f>
        <v>-48206.689999999995</v>
      </c>
      <c r="I124" s="2">
        <f ca="1">SUBTOTAL(9,I123:I123)</f>
        <v>-3558456.76</v>
      </c>
    </row>
    <row r="125" spans="1:9" outlineLevel="2" x14ac:dyDescent="0.25">
      <c r="A125" t="s">
        <v>275</v>
      </c>
      <c r="B125" t="str">
        <f t="shared" ref="B125:B136" ca="1" si="16">VLOOKUP($A125,IndexLookup,2,FALSE)</f>
        <v>UNCA</v>
      </c>
      <c r="C125" t="str">
        <f t="shared" ref="C125:C136" ca="1" si="17">VLOOKUP($B125,ParticipantLookup,2,FALSE)</f>
        <v>FortisAlberta Inc.</v>
      </c>
      <c r="D125" t="str">
        <f t="shared" ref="D125:D136" ca="1" si="18">VLOOKUP($A125,IndexLookup,3,FALSE)</f>
        <v>0000001511</v>
      </c>
      <c r="E125" t="str">
        <f t="shared" ref="E125:E136" ca="1" si="19">VLOOKUP($D125,FacilityLookup,2,FALSE)</f>
        <v>FortisAlberta Reversing POD - Fort Macleod (15S)</v>
      </c>
      <c r="F125" s="2">
        <f t="shared" ref="F125:F136" ca="1" si="20">IFERROR(VLOOKUP($A125,Lookup2016,17,FALSE),0)</f>
        <v>-102.49999999999999</v>
      </c>
      <c r="G125" s="2">
        <f t="shared" ref="G125:G136" ca="1" si="21">IFERROR(VLOOKUP($A125,Lookup2015,17,FALSE),0)</f>
        <v>56.209999999999994</v>
      </c>
      <c r="H125" s="2">
        <f t="shared" ref="H125:H136" ca="1" si="22">IFERROR(VLOOKUP($A125,Lookup2014,17,FALSE),0)</f>
        <v>665.9100000000002</v>
      </c>
      <c r="I125" s="2">
        <f t="shared" ref="I125:I136" ca="1" si="23">SUM(F125:H125)</f>
        <v>619.62000000000023</v>
      </c>
    </row>
    <row r="126" spans="1:9" outlineLevel="2" x14ac:dyDescent="0.25">
      <c r="A126" t="s">
        <v>276</v>
      </c>
      <c r="B126" t="str">
        <f t="shared" ca="1" si="16"/>
        <v>UNCA</v>
      </c>
      <c r="C126" t="str">
        <f t="shared" ca="1" si="17"/>
        <v>FortisAlberta Inc.</v>
      </c>
      <c r="D126" t="str">
        <f t="shared" ca="1" si="18"/>
        <v>0000006711</v>
      </c>
      <c r="E126" t="str">
        <f t="shared" ca="1" si="19"/>
        <v>FortisAlberta Reversing POD - Stirling (67S)</v>
      </c>
      <c r="F126" s="2">
        <f t="shared" ca="1" si="20"/>
        <v>-964.58</v>
      </c>
      <c r="G126" s="2">
        <f t="shared" ca="1" si="21"/>
        <v>-2119.35</v>
      </c>
      <c r="H126" s="2">
        <f t="shared" ca="1" si="22"/>
        <v>154.91999999999999</v>
      </c>
      <c r="I126" s="2">
        <f t="shared" ca="1" si="23"/>
        <v>-2929.0099999999998</v>
      </c>
    </row>
    <row r="127" spans="1:9" outlineLevel="2" x14ac:dyDescent="0.25">
      <c r="A127" t="s">
        <v>277</v>
      </c>
      <c r="B127" t="str">
        <f t="shared" ca="1" si="16"/>
        <v>UNCA</v>
      </c>
      <c r="C127" t="str">
        <f t="shared" ca="1" si="17"/>
        <v>FortisAlberta Inc.</v>
      </c>
      <c r="D127" t="str">
        <f t="shared" ca="1" si="18"/>
        <v>0000022911</v>
      </c>
      <c r="E127" t="str">
        <f t="shared" ca="1" si="19"/>
        <v>FortisAlberta Reversing POD - Glenwood (229S)</v>
      </c>
      <c r="F127" s="2">
        <f t="shared" ca="1" si="20"/>
        <v>-275.34999999999997</v>
      </c>
      <c r="G127" s="2">
        <f t="shared" ca="1" si="21"/>
        <v>763.16</v>
      </c>
      <c r="H127" s="2">
        <f t="shared" ca="1" si="22"/>
        <v>1250.6400000000001</v>
      </c>
      <c r="I127" s="2">
        <f t="shared" ca="1" si="23"/>
        <v>1738.45</v>
      </c>
    </row>
    <row r="128" spans="1:9" outlineLevel="2" x14ac:dyDescent="0.25">
      <c r="A128" t="s">
        <v>278</v>
      </c>
      <c r="B128" t="str">
        <f t="shared" ca="1" si="16"/>
        <v>UNCA</v>
      </c>
      <c r="C128" t="str">
        <f t="shared" ca="1" si="17"/>
        <v>FortisAlberta Inc.</v>
      </c>
      <c r="D128" t="str">
        <f t="shared" ca="1" si="18"/>
        <v>0000025611</v>
      </c>
      <c r="E128" t="str">
        <f t="shared" ca="1" si="19"/>
        <v>FortisAlberta Reversing POD - Harmattan (256S)</v>
      </c>
      <c r="F128" s="2">
        <f t="shared" ca="1" si="20"/>
        <v>-7006.6799999999994</v>
      </c>
      <c r="G128" s="2">
        <f t="shared" ca="1" si="21"/>
        <v>-28323.410000000003</v>
      </c>
      <c r="H128" s="2">
        <f t="shared" ca="1" si="22"/>
        <v>-30864.509999999995</v>
      </c>
      <c r="I128" s="2">
        <f t="shared" ca="1" si="23"/>
        <v>-66194.600000000006</v>
      </c>
    </row>
    <row r="129" spans="1:9" outlineLevel="2" x14ac:dyDescent="0.25">
      <c r="A129" t="s">
        <v>279</v>
      </c>
      <c r="B129" t="str">
        <f t="shared" ca="1" si="16"/>
        <v>UNCA</v>
      </c>
      <c r="C129" t="str">
        <f t="shared" ca="1" si="17"/>
        <v>FortisAlberta Inc.</v>
      </c>
      <c r="D129" t="str">
        <f t="shared" ca="1" si="18"/>
        <v>0000027711</v>
      </c>
      <c r="E129" t="str">
        <f t="shared" ca="1" si="19"/>
        <v>FortisAlberta Reversing POD - Hayter (277S)</v>
      </c>
      <c r="F129" s="2">
        <f t="shared" ca="1" si="20"/>
        <v>-3672.9700000000003</v>
      </c>
      <c r="G129" s="2">
        <f t="shared" ca="1" si="21"/>
        <v>-192.82999999999998</v>
      </c>
      <c r="H129" s="2">
        <f t="shared" ca="1" si="22"/>
        <v>0</v>
      </c>
      <c r="I129" s="2">
        <f t="shared" ca="1" si="23"/>
        <v>-3865.8</v>
      </c>
    </row>
    <row r="130" spans="1:9" outlineLevel="2" x14ac:dyDescent="0.25">
      <c r="A130" t="s">
        <v>280</v>
      </c>
      <c r="B130" t="str">
        <f t="shared" ca="1" si="16"/>
        <v>UNCA</v>
      </c>
      <c r="C130" t="str">
        <f t="shared" ca="1" si="17"/>
        <v>FortisAlberta Inc.</v>
      </c>
      <c r="D130" t="str">
        <f t="shared" ca="1" si="18"/>
        <v>0000034911</v>
      </c>
      <c r="E130" t="str">
        <f t="shared" ca="1" si="19"/>
        <v>FortisAlberta Reversing POD - Stavely (349S)</v>
      </c>
      <c r="F130" s="2">
        <f t="shared" ca="1" si="20"/>
        <v>80.38</v>
      </c>
      <c r="G130" s="2">
        <f t="shared" ca="1" si="21"/>
        <v>-224.38</v>
      </c>
      <c r="H130" s="2">
        <f t="shared" ca="1" si="22"/>
        <v>-0.24000000000000002</v>
      </c>
      <c r="I130" s="2">
        <f t="shared" ca="1" si="23"/>
        <v>-144.24</v>
      </c>
    </row>
    <row r="131" spans="1:9" outlineLevel="2" x14ac:dyDescent="0.25">
      <c r="A131" t="s">
        <v>281</v>
      </c>
      <c r="B131" t="str">
        <f t="shared" ca="1" si="16"/>
        <v>UNCA</v>
      </c>
      <c r="C131" t="str">
        <f t="shared" ca="1" si="17"/>
        <v>FortisAlberta Inc.</v>
      </c>
      <c r="D131" t="str">
        <f t="shared" ca="1" si="18"/>
        <v>0000038511</v>
      </c>
      <c r="E131" t="str">
        <f t="shared" ca="1" si="19"/>
        <v>FortisAlberta Reversing POD - Spring Coulee (385S)</v>
      </c>
      <c r="F131" s="2">
        <f t="shared" ca="1" si="20"/>
        <v>-1.46</v>
      </c>
      <c r="G131" s="2">
        <f t="shared" ca="1" si="21"/>
        <v>-0.01</v>
      </c>
      <c r="H131" s="2">
        <f t="shared" ca="1" si="22"/>
        <v>-8.6</v>
      </c>
      <c r="I131" s="2">
        <f t="shared" ca="1" si="23"/>
        <v>-10.07</v>
      </c>
    </row>
    <row r="132" spans="1:9" outlineLevel="2" x14ac:dyDescent="0.25">
      <c r="A132" t="s">
        <v>282</v>
      </c>
      <c r="B132" t="str">
        <f t="shared" ca="1" si="16"/>
        <v>UNCA</v>
      </c>
      <c r="C132" t="str">
        <f t="shared" ca="1" si="17"/>
        <v>FortisAlberta Inc.</v>
      </c>
      <c r="D132" t="str">
        <f t="shared" ca="1" si="18"/>
        <v>0000039611</v>
      </c>
      <c r="E132" t="str">
        <f t="shared" ca="1" si="19"/>
        <v>FortisAlberta Reversing POD - Pincher Creek (396S)</v>
      </c>
      <c r="F132" s="2">
        <f t="shared" ca="1" si="20"/>
        <v>1166.2799999999997</v>
      </c>
      <c r="G132" s="2">
        <f t="shared" ca="1" si="21"/>
        <v>4038.5299999999997</v>
      </c>
      <c r="H132" s="2">
        <f t="shared" ca="1" si="22"/>
        <v>5380.99</v>
      </c>
      <c r="I132" s="2">
        <f t="shared" ca="1" si="23"/>
        <v>10585.8</v>
      </c>
    </row>
    <row r="133" spans="1:9" outlineLevel="2" x14ac:dyDescent="0.25">
      <c r="A133" t="s">
        <v>283</v>
      </c>
      <c r="B133" t="str">
        <f t="shared" ca="1" si="16"/>
        <v>UNCA</v>
      </c>
      <c r="C133" t="str">
        <f t="shared" ca="1" si="17"/>
        <v>FortisAlberta Inc.</v>
      </c>
      <c r="D133" t="str">
        <f t="shared" ca="1" si="18"/>
        <v>0000045411</v>
      </c>
      <c r="E133" t="str">
        <f t="shared" ca="1" si="19"/>
        <v>FortisAlberta Reversing POD - Buck Lake (454S)</v>
      </c>
      <c r="F133" s="2">
        <f t="shared" ca="1" si="20"/>
        <v>0</v>
      </c>
      <c r="G133" s="2">
        <f t="shared" ca="1" si="21"/>
        <v>0</v>
      </c>
      <c r="H133" s="2">
        <f t="shared" ca="1" si="22"/>
        <v>29.849999999999998</v>
      </c>
      <c r="I133" s="2">
        <f t="shared" ca="1" si="23"/>
        <v>29.849999999999998</v>
      </c>
    </row>
    <row r="134" spans="1:9" outlineLevel="2" x14ac:dyDescent="0.25">
      <c r="A134" t="s">
        <v>284</v>
      </c>
      <c r="B134" t="str">
        <f t="shared" ca="1" si="16"/>
        <v>UNCA</v>
      </c>
      <c r="C134" t="str">
        <f t="shared" ca="1" si="17"/>
        <v>FortisAlberta Inc.</v>
      </c>
      <c r="D134" t="str">
        <f t="shared" ca="1" si="18"/>
        <v>0000065911</v>
      </c>
      <c r="E134" t="str">
        <f t="shared" ca="1" si="19"/>
        <v>FortisAlberta Reversing POD - Pegasus (659S)</v>
      </c>
      <c r="F134" s="2">
        <f t="shared" ca="1" si="20"/>
        <v>489.56</v>
      </c>
      <c r="G134" s="2">
        <f t="shared" ca="1" si="21"/>
        <v>6565.18</v>
      </c>
      <c r="H134" s="2">
        <f t="shared" ca="1" si="22"/>
        <v>26036.15</v>
      </c>
      <c r="I134" s="2">
        <f t="shared" ca="1" si="23"/>
        <v>33090.89</v>
      </c>
    </row>
    <row r="135" spans="1:9" outlineLevel="2" x14ac:dyDescent="0.25">
      <c r="A135" t="s">
        <v>459</v>
      </c>
      <c r="B135" t="str">
        <f t="shared" ca="1" si="16"/>
        <v>UNCA</v>
      </c>
      <c r="C135" t="str">
        <f t="shared" ca="1" si="17"/>
        <v>FortisAlberta Inc.</v>
      </c>
      <c r="D135" t="str">
        <f t="shared" ca="1" si="18"/>
        <v>0000079301</v>
      </c>
      <c r="E135" t="str">
        <f t="shared" ca="1" si="19"/>
        <v>FortisAlberta DOS - Cochrane EV Partnership (793S)</v>
      </c>
      <c r="F135" s="2">
        <f t="shared" ca="1" si="20"/>
        <v>0</v>
      </c>
      <c r="G135" s="2">
        <f t="shared" ca="1" si="21"/>
        <v>0</v>
      </c>
      <c r="H135" s="2">
        <f t="shared" ca="1" si="22"/>
        <v>47750.359999999993</v>
      </c>
      <c r="I135" s="2">
        <f t="shared" ca="1" si="23"/>
        <v>47750.359999999993</v>
      </c>
    </row>
    <row r="136" spans="1:9" outlineLevel="2" x14ac:dyDescent="0.25">
      <c r="A136" t="s">
        <v>285</v>
      </c>
      <c r="B136" t="str">
        <f t="shared" ca="1" si="16"/>
        <v>UNCA</v>
      </c>
      <c r="C136" t="str">
        <f t="shared" ca="1" si="17"/>
        <v>FortisAlberta Inc.</v>
      </c>
      <c r="D136" t="str">
        <f t="shared" ca="1" si="18"/>
        <v>0000089511</v>
      </c>
      <c r="E136" t="str">
        <f t="shared" ca="1" si="19"/>
        <v>FortisAlberta Reversing POD - Suffield (895S)</v>
      </c>
      <c r="F136" s="2">
        <f t="shared" ca="1" si="20"/>
        <v>0</v>
      </c>
      <c r="G136" s="2">
        <f t="shared" ca="1" si="21"/>
        <v>0</v>
      </c>
      <c r="H136" s="2">
        <f t="shared" ca="1" si="22"/>
        <v>0</v>
      </c>
      <c r="I136" s="2">
        <f t="shared" ca="1" si="23"/>
        <v>0</v>
      </c>
    </row>
    <row r="137" spans="1:9" outlineLevel="1" x14ac:dyDescent="0.25">
      <c r="C137" s="3" t="s">
        <v>749</v>
      </c>
      <c r="F137" s="2">
        <f ca="1">SUBTOTAL(9,F125:F136)</f>
        <v>-10287.319999999998</v>
      </c>
      <c r="G137" s="2">
        <f ca="1">SUBTOTAL(9,G125:G136)</f>
        <v>-19436.900000000005</v>
      </c>
      <c r="H137" s="2">
        <f ca="1">SUBTOTAL(9,H125:H136)</f>
        <v>50395.47</v>
      </c>
      <c r="I137" s="2">
        <f ca="1">SUBTOTAL(9,I125:I136)</f>
        <v>20671.249999999971</v>
      </c>
    </row>
    <row r="138" spans="1:9" outlineLevel="2" x14ac:dyDescent="0.25">
      <c r="A138" t="s">
        <v>374</v>
      </c>
      <c r="B138" t="str">
        <f ca="1">VLOOKUP($A138,IndexLookup,2,FALSE)</f>
        <v>GPWF</v>
      </c>
      <c r="C138" t="str">
        <f ca="1">VLOOKUP($B138,ParticipantLookup,2,FALSE)</f>
        <v>Ghost Pine Windfarm, LP</v>
      </c>
      <c r="D138" t="str">
        <f ca="1">VLOOKUP($A138,IndexLookup,3,FALSE)</f>
        <v>NEP1</v>
      </c>
      <c r="E138" t="str">
        <f ca="1">VLOOKUP($D138,FacilityLookup,2,FALSE)</f>
        <v>Ghost Pine Wind Facility</v>
      </c>
      <c r="F138" s="2">
        <f ca="1">IFERROR(VLOOKUP($A138,Lookup2016,17,FALSE),0)</f>
        <v>34634.74</v>
      </c>
      <c r="G138" s="2">
        <f ca="1">IFERROR(VLOOKUP($A138,Lookup2015,17,FALSE),0)</f>
        <v>-18815.329999999998</v>
      </c>
      <c r="H138" s="2">
        <f ca="1">IFERROR(VLOOKUP($A138,Lookup2014,17,FALSE),0)</f>
        <v>-40943.450000000004</v>
      </c>
      <c r="I138" s="2">
        <f ca="1">SUM(F138:H138)</f>
        <v>-25124.040000000005</v>
      </c>
    </row>
    <row r="139" spans="1:9" outlineLevel="1" x14ac:dyDescent="0.25">
      <c r="C139" s="3" t="s">
        <v>750</v>
      </c>
      <c r="F139" s="2">
        <f ca="1">SUBTOTAL(9,F138:F138)</f>
        <v>34634.74</v>
      </c>
      <c r="G139" s="2">
        <f ca="1">SUBTOTAL(9,G138:G138)</f>
        <v>-18815.329999999998</v>
      </c>
      <c r="H139" s="2">
        <f ca="1">SUBTOTAL(9,H138:H138)</f>
        <v>-40943.450000000004</v>
      </c>
      <c r="I139" s="2">
        <f ca="1">SUBTOTAL(9,I138:I138)</f>
        <v>-25124.040000000005</v>
      </c>
    </row>
    <row r="140" spans="1:9" outlineLevel="2" x14ac:dyDescent="0.25">
      <c r="A140" t="s">
        <v>377</v>
      </c>
      <c r="B140" t="str">
        <f ca="1">VLOOKUP($A140,IndexLookup,2,FALSE)</f>
        <v>GPI</v>
      </c>
      <c r="C140" t="str">
        <f ca="1">VLOOKUP($B140,ParticipantLookup,2,FALSE)</f>
        <v>Grande Prairie Generation Inc.</v>
      </c>
      <c r="D140" t="str">
        <f ca="1">VLOOKUP($A140,IndexLookup,3,FALSE)</f>
        <v>NPP1</v>
      </c>
      <c r="E140" t="str">
        <f ca="1">VLOOKUP($D140,FacilityLookup,2,FALSE)</f>
        <v>Northern Prairie Power Project</v>
      </c>
      <c r="F140" s="2">
        <f ca="1">IFERROR(VLOOKUP($A140,Lookup2016,17,FALSE),0)</f>
        <v>-90355.44</v>
      </c>
      <c r="G140" s="2">
        <f ca="1">IFERROR(VLOOKUP($A140,Lookup2015,17,FALSE),0)</f>
        <v>-560677.48</v>
      </c>
      <c r="H140" s="2">
        <f ca="1">IFERROR(VLOOKUP($A140,Lookup2014,17,FALSE),0)</f>
        <v>-640381.65000000014</v>
      </c>
      <c r="I140" s="2">
        <f ca="1">SUM(F140:H140)</f>
        <v>-1291414.57</v>
      </c>
    </row>
    <row r="141" spans="1:9" outlineLevel="1" x14ac:dyDescent="0.25">
      <c r="C141" s="3" t="s">
        <v>751</v>
      </c>
      <c r="F141" s="2">
        <f ca="1">SUBTOTAL(9,F140:F140)</f>
        <v>-90355.44</v>
      </c>
      <c r="G141" s="2">
        <f ca="1">SUBTOTAL(9,G140:G140)</f>
        <v>-560677.48</v>
      </c>
      <c r="H141" s="2">
        <f ca="1">SUBTOTAL(9,H140:H140)</f>
        <v>-640381.65000000014</v>
      </c>
      <c r="I141" s="2">
        <f ca="1">SUBTOTAL(9,I140:I140)</f>
        <v>-1291414.57</v>
      </c>
    </row>
    <row r="142" spans="1:9" outlineLevel="2" x14ac:dyDescent="0.25">
      <c r="A142" t="s">
        <v>351</v>
      </c>
      <c r="B142" t="str">
        <f ca="1">VLOOKUP($A142,IndexLookup,2,FALSE)</f>
        <v>HWP</v>
      </c>
      <c r="C142" t="str">
        <f ca="1">VLOOKUP($B142,ParticipantLookup,2,FALSE)</f>
        <v>Halkirk I Wind Project LP</v>
      </c>
      <c r="D142" t="str">
        <f ca="1">VLOOKUP($A142,IndexLookup,3,FALSE)</f>
        <v>HAL1</v>
      </c>
      <c r="E142" t="str">
        <f ca="1">VLOOKUP($D142,FacilityLookup,2,FALSE)</f>
        <v>Halkirk Wind Facility</v>
      </c>
      <c r="F142" s="2">
        <f ca="1">IFERROR(VLOOKUP($A142,Lookup2016,17,FALSE),0)</f>
        <v>-78118.48</v>
      </c>
      <c r="G142" s="2">
        <f ca="1">IFERROR(VLOOKUP($A142,Lookup2015,17,FALSE),0)</f>
        <v>-234730.58999999997</v>
      </c>
      <c r="H142" s="2">
        <f ca="1">IFERROR(VLOOKUP($A142,Lookup2014,17,FALSE),0)</f>
        <v>-187453.70000000007</v>
      </c>
      <c r="I142" s="2">
        <f ca="1">SUM(F142:H142)</f>
        <v>-500302.77</v>
      </c>
    </row>
    <row r="143" spans="1:9" outlineLevel="1" x14ac:dyDescent="0.25">
      <c r="C143" s="3" t="s">
        <v>752</v>
      </c>
      <c r="F143" s="2">
        <f ca="1">SUBTOTAL(9,F142:F142)</f>
        <v>-78118.48</v>
      </c>
      <c r="G143" s="2">
        <f ca="1">SUBTOTAL(9,G142:G142)</f>
        <v>-234730.58999999997</v>
      </c>
      <c r="H143" s="2">
        <f ca="1">SUBTOTAL(9,H142:H142)</f>
        <v>-187453.70000000007</v>
      </c>
      <c r="I143" s="2">
        <f ca="1">SUBTOTAL(9,I142:I142)</f>
        <v>-500302.77</v>
      </c>
    </row>
    <row r="144" spans="1:9" outlineLevel="2" x14ac:dyDescent="0.25">
      <c r="A144" t="s">
        <v>357</v>
      </c>
      <c r="B144" t="str">
        <f ca="1">VLOOKUP($A144,IndexLookup,2,FALSE)</f>
        <v>ESSO</v>
      </c>
      <c r="C144" t="str">
        <f ca="1">VLOOKUP($B144,ParticipantLookup,2,FALSE)</f>
        <v>Imperial Oil Resources</v>
      </c>
      <c r="D144" t="str">
        <f ca="1">VLOOKUP($A144,IndexLookup,3,FALSE)</f>
        <v>IOR1</v>
      </c>
      <c r="E144" t="str">
        <f ca="1">VLOOKUP($D144,FacilityLookup,2,FALSE)</f>
        <v>Cold Lake Industrial System</v>
      </c>
      <c r="F144" s="2">
        <f ca="1">IFERROR(VLOOKUP($A144,Lookup2016,17,FALSE),0)</f>
        <v>142293.73000000001</v>
      </c>
      <c r="G144" s="2">
        <f ca="1">IFERROR(VLOOKUP($A144,Lookup2015,17,FALSE),0)</f>
        <v>904483.35000000009</v>
      </c>
      <c r="H144" s="2">
        <f ca="1">IFERROR(VLOOKUP($A144,Lookup2014,17,FALSE),0)</f>
        <v>-403244.25999999995</v>
      </c>
      <c r="I144" s="2">
        <f ca="1">SUM(F144:H144)</f>
        <v>643532.82000000007</v>
      </c>
    </row>
    <row r="145" spans="1:9" outlineLevel="2" x14ac:dyDescent="0.25">
      <c r="A145" t="s">
        <v>358</v>
      </c>
      <c r="B145" t="str">
        <f ca="1">VLOOKUP($A145,IndexLookup,2,FALSE)</f>
        <v>ESSO</v>
      </c>
      <c r="C145" t="str">
        <f ca="1">VLOOKUP($B145,ParticipantLookup,2,FALSE)</f>
        <v>Imperial Oil Resources</v>
      </c>
      <c r="D145" t="str">
        <f ca="1">VLOOKUP($A145,IndexLookup,3,FALSE)</f>
        <v>IOR3</v>
      </c>
      <c r="E145" t="str">
        <f ca="1">VLOOKUP($D145,FacilityLookup,2,FALSE)</f>
        <v>Kearl Oil Sands Industrial System</v>
      </c>
      <c r="F145" s="2">
        <f ca="1">IFERROR(VLOOKUP($A145,Lookup2016,17,FALSE),0)</f>
        <v>0</v>
      </c>
      <c r="G145" s="2">
        <f ca="1">IFERROR(VLOOKUP($A145,Lookup2015,17,FALSE),0)</f>
        <v>0</v>
      </c>
      <c r="H145" s="2">
        <f ca="1">IFERROR(VLOOKUP($A145,Lookup2014,17,FALSE),0)</f>
        <v>0</v>
      </c>
      <c r="I145" s="2">
        <f ca="1">SUM(F145:H145)</f>
        <v>0</v>
      </c>
    </row>
    <row r="146" spans="1:9" outlineLevel="1" x14ac:dyDescent="0.25">
      <c r="C146" s="3" t="s">
        <v>753</v>
      </c>
      <c r="F146" s="2">
        <f ca="1">SUBTOTAL(9,F144:F145)</f>
        <v>142293.73000000001</v>
      </c>
      <c r="G146" s="2">
        <f ca="1">SUBTOTAL(9,G144:G145)</f>
        <v>904483.35000000009</v>
      </c>
      <c r="H146" s="2">
        <f ca="1">SUBTOTAL(9,H144:H145)</f>
        <v>-403244.25999999995</v>
      </c>
      <c r="I146" s="2">
        <f ca="1">SUBTOTAL(9,I144:I145)</f>
        <v>643532.82000000007</v>
      </c>
    </row>
    <row r="147" spans="1:9" outlineLevel="2" x14ac:dyDescent="0.25">
      <c r="A147" t="s">
        <v>359</v>
      </c>
      <c r="B147" t="str">
        <f ca="1">VLOOKUP($A147,IndexLookup,2,FALSE)</f>
        <v>IORV</v>
      </c>
      <c r="C147" t="str">
        <f ca="1">VLOOKUP($B147,ParticipantLookup,2,FALSE)</f>
        <v>Imperial Oil Resources Ventures Limited</v>
      </c>
      <c r="D147" t="str">
        <f ca="1">VLOOKUP($A147,IndexLookup,3,FALSE)</f>
        <v>IOR3</v>
      </c>
      <c r="E147" t="str">
        <f ca="1">VLOOKUP($D147,FacilityLookup,2,FALSE)</f>
        <v>Kearl Oil Sands Industrial System</v>
      </c>
      <c r="F147" s="2">
        <f ca="1">IFERROR(VLOOKUP($A147,Lookup2016,17,FALSE),0)</f>
        <v>0</v>
      </c>
      <c r="G147" s="2">
        <f ca="1">IFERROR(VLOOKUP($A147,Lookup2015,17,FALSE),0)</f>
        <v>2.5399999999999996</v>
      </c>
      <c r="H147" s="2">
        <f ca="1">IFERROR(VLOOKUP($A147,Lookup2014,17,FALSE),0)</f>
        <v>0</v>
      </c>
      <c r="I147" s="2">
        <f ca="1">SUM(F147:H147)</f>
        <v>2.5399999999999996</v>
      </c>
    </row>
    <row r="148" spans="1:9" outlineLevel="1" x14ac:dyDescent="0.25">
      <c r="C148" s="3" t="s">
        <v>754</v>
      </c>
      <c r="F148" s="2">
        <f ca="1">SUBTOTAL(9,F147:F147)</f>
        <v>0</v>
      </c>
      <c r="G148" s="2">
        <f ca="1">SUBTOTAL(9,G147:G147)</f>
        <v>2.5399999999999996</v>
      </c>
      <c r="H148" s="2">
        <f ca="1">SUBTOTAL(9,H147:H147)</f>
        <v>0</v>
      </c>
      <c r="I148" s="2">
        <f ca="1">SUBTOTAL(9,I147:I147)</f>
        <v>2.5399999999999996</v>
      </c>
    </row>
    <row r="149" spans="1:9" outlineLevel="2" x14ac:dyDescent="0.25">
      <c r="A149" t="s">
        <v>438</v>
      </c>
      <c r="B149" t="str">
        <f ca="1">VLOOKUP($A149,IndexLookup,2,FALSE)</f>
        <v>INPR</v>
      </c>
      <c r="C149" t="str">
        <f ca="1">VLOOKUP($B149,ParticipantLookup,2,FALSE)</f>
        <v>International Paper Canada Pulp Holdings ULC</v>
      </c>
      <c r="D149" t="str">
        <f ca="1">VLOOKUP($A149,IndexLookup,3,FALSE)</f>
        <v>WEY1</v>
      </c>
      <c r="E149" t="str">
        <f ca="1">VLOOKUP($D149,FacilityLookup,2,FALSE)</f>
        <v>Weyerhaeuser</v>
      </c>
      <c r="F149" s="2">
        <f ca="1">IFERROR(VLOOKUP($A149,Lookup2016,17,FALSE),0)</f>
        <v>-4331.1400000000003</v>
      </c>
      <c r="G149" s="2">
        <f ca="1">IFERROR(VLOOKUP($A149,Lookup2015,17,FALSE),0)</f>
        <v>0</v>
      </c>
      <c r="H149" s="2">
        <f ca="1">IFERROR(VLOOKUP($A149,Lookup2014,17,FALSE),0)</f>
        <v>0</v>
      </c>
      <c r="I149" s="2">
        <f ca="1">SUM(F149:H149)</f>
        <v>-4331.1400000000003</v>
      </c>
    </row>
    <row r="150" spans="1:9" outlineLevel="1" x14ac:dyDescent="0.25">
      <c r="C150" s="3" t="s">
        <v>755</v>
      </c>
      <c r="F150" s="2">
        <f ca="1">SUBTOTAL(9,F149:F149)</f>
        <v>-4331.1400000000003</v>
      </c>
      <c r="G150" s="2">
        <f ca="1">SUBTOTAL(9,G149:G149)</f>
        <v>0</v>
      </c>
      <c r="H150" s="2">
        <f ca="1">SUBTOTAL(9,H149:H149)</f>
        <v>0</v>
      </c>
      <c r="I150" s="2">
        <f ca="1">SUBTOTAL(9,I149:I149)</f>
        <v>-4331.1400000000003</v>
      </c>
    </row>
    <row r="151" spans="1:9" outlineLevel="2" x14ac:dyDescent="0.25">
      <c r="A151" t="s">
        <v>309</v>
      </c>
      <c r="B151" t="str">
        <f ca="1">VLOOKUP($A151,IndexLookup,2,FALSE)</f>
        <v>ICPL</v>
      </c>
      <c r="C151" t="str">
        <f ca="1">VLOOKUP($B151,ParticipantLookup,2,FALSE)</f>
        <v>Irrigation Canal Power Co-operative Ltd.</v>
      </c>
      <c r="D151" t="str">
        <f ca="1">VLOOKUP($A151,IndexLookup,3,FALSE)</f>
        <v>CHIN</v>
      </c>
      <c r="E151" t="str">
        <f ca="1">VLOOKUP($D151,FacilityLookup,2,FALSE)</f>
        <v>Chin Chute Hydro Facility</v>
      </c>
      <c r="F151" s="2">
        <f ca="1">IFERROR(VLOOKUP($A151,Lookup2016,17,FALSE),0)</f>
        <v>-15808.53</v>
      </c>
      <c r="G151" s="2">
        <f ca="1">IFERROR(VLOOKUP($A151,Lookup2015,17,FALSE),0)</f>
        <v>-94467.319999999992</v>
      </c>
      <c r="H151" s="2">
        <f ca="1">IFERROR(VLOOKUP($A151,Lookup2014,17,FALSE),0)</f>
        <v>-49834.98</v>
      </c>
      <c r="I151" s="2">
        <f ca="1">SUM(F151:H151)</f>
        <v>-160110.82999999999</v>
      </c>
    </row>
    <row r="152" spans="1:9" outlineLevel="2" x14ac:dyDescent="0.25">
      <c r="A152" t="s">
        <v>394</v>
      </c>
      <c r="B152" t="str">
        <f ca="1">VLOOKUP($A152,IndexLookup,2,FALSE)</f>
        <v>ICPL</v>
      </c>
      <c r="C152" t="str">
        <f ca="1">VLOOKUP($B152,ParticipantLookup,2,FALSE)</f>
        <v>Irrigation Canal Power Co-operative Ltd.</v>
      </c>
      <c r="D152" t="str">
        <f ca="1">VLOOKUP($A152,IndexLookup,3,FALSE)</f>
        <v>RYMD</v>
      </c>
      <c r="E152" t="str">
        <f ca="1">VLOOKUP($D152,FacilityLookup,2,FALSE)</f>
        <v>Raymond Reservoir Hydro Facility</v>
      </c>
      <c r="F152" s="2">
        <f ca="1">IFERROR(VLOOKUP($A152,Lookup2016,17,FALSE),0)</f>
        <v>-20635.530000000002</v>
      </c>
      <c r="G152" s="2">
        <f ca="1">IFERROR(VLOOKUP($A152,Lookup2015,17,FALSE),0)</f>
        <v>-128412.97999999998</v>
      </c>
      <c r="H152" s="2">
        <f ca="1">IFERROR(VLOOKUP($A152,Lookup2014,17,FALSE),0)</f>
        <v>-131521.85</v>
      </c>
      <c r="I152" s="2">
        <f ca="1">SUM(F152:H152)</f>
        <v>-280570.36</v>
      </c>
    </row>
    <row r="153" spans="1:9" outlineLevel="1" x14ac:dyDescent="0.25">
      <c r="C153" s="3" t="s">
        <v>756</v>
      </c>
      <c r="F153" s="2">
        <f ca="1">SUBTOTAL(9,F151:F152)</f>
        <v>-36444.060000000005</v>
      </c>
      <c r="G153" s="2">
        <f ca="1">SUBTOTAL(9,G151:G152)</f>
        <v>-222880.3</v>
      </c>
      <c r="H153" s="2">
        <f ca="1">SUBTOTAL(9,H151:H152)</f>
        <v>-181356.83000000002</v>
      </c>
      <c r="I153" s="2">
        <f ca="1">SUBTOTAL(9,I151:I152)</f>
        <v>-440681.18999999994</v>
      </c>
    </row>
    <row r="154" spans="1:9" outlineLevel="2" x14ac:dyDescent="0.25">
      <c r="A154" t="s">
        <v>364</v>
      </c>
      <c r="B154" t="str">
        <f ca="1">VLOOKUP($A154,IndexLookup,2,FALSE)</f>
        <v>KHW</v>
      </c>
      <c r="C154" t="str">
        <f ca="1">VLOOKUP($B154,ParticipantLookup,2,FALSE)</f>
        <v>Kettles Hill Wind Energy Inc.</v>
      </c>
      <c r="D154" t="str">
        <f ca="1">VLOOKUP($A154,IndexLookup,3,FALSE)</f>
        <v>KHW1</v>
      </c>
      <c r="E154" t="str">
        <f ca="1">VLOOKUP($D154,FacilityLookup,2,FALSE)</f>
        <v>Kettles Hill Wind Facility</v>
      </c>
      <c r="F154" s="2">
        <f ca="1">IFERROR(VLOOKUP($A154,Lookup2016,17,FALSE),0)</f>
        <v>49916.679999999993</v>
      </c>
      <c r="G154" s="2">
        <f ca="1">IFERROR(VLOOKUP($A154,Lookup2015,17,FALSE),0)</f>
        <v>18018.449999999997</v>
      </c>
      <c r="H154" s="2">
        <f ca="1">IFERROR(VLOOKUP($A154,Lookup2014,17,FALSE),0)</f>
        <v>-33320.340000000004</v>
      </c>
      <c r="I154" s="2">
        <f ca="1">SUM(F154:H154)</f>
        <v>34614.789999999986</v>
      </c>
    </row>
    <row r="155" spans="1:9" outlineLevel="1" x14ac:dyDescent="0.25">
      <c r="C155" s="3" t="s">
        <v>757</v>
      </c>
      <c r="F155" s="2">
        <f ca="1">SUBTOTAL(9,F154:F154)</f>
        <v>49916.679999999993</v>
      </c>
      <c r="G155" s="2">
        <f ca="1">SUBTOTAL(9,G154:G154)</f>
        <v>18018.449999999997</v>
      </c>
      <c r="H155" s="2">
        <f ca="1">SUBTOTAL(9,H154:H154)</f>
        <v>-33320.340000000004</v>
      </c>
      <c r="I155" s="2">
        <f ca="1">SUBTOTAL(9,I154:I154)</f>
        <v>34614.789999999986</v>
      </c>
    </row>
    <row r="156" spans="1:9" outlineLevel="2" x14ac:dyDescent="0.25">
      <c r="A156" t="s">
        <v>447</v>
      </c>
      <c r="B156" t="str">
        <f ca="1">VLOOKUP($A156,IndexLookup,2,FALSE)</f>
        <v>MAGE</v>
      </c>
      <c r="C156" t="str">
        <f ca="1">VLOOKUP($B156,ParticipantLookup,2,FALSE)</f>
        <v>MAG Energy Solutions Inc.</v>
      </c>
      <c r="D156" t="str">
        <f ca="1">VLOOKUP($A156,IndexLookup,3,FALSE)</f>
        <v>120SIMP</v>
      </c>
      <c r="E156" t="str">
        <f ca="1">VLOOKUP($D156,FacilityLookup,2,FALSE)</f>
        <v>Alberta-Montana Intertie - Import</v>
      </c>
      <c r="F156" s="2">
        <f ca="1">IFERROR(VLOOKUP($A156,Lookup2016,17,FALSE),0)</f>
        <v>0</v>
      </c>
      <c r="G156" s="2">
        <f ca="1">IFERROR(VLOOKUP($A156,Lookup2015,17,FALSE),0)</f>
        <v>-0.54</v>
      </c>
      <c r="H156" s="2">
        <f ca="1">IFERROR(VLOOKUP($A156,Lookup2014,17,FALSE),0)</f>
        <v>0</v>
      </c>
      <c r="I156" s="2">
        <f ca="1">SUM(F156:H156)</f>
        <v>-0.54</v>
      </c>
    </row>
    <row r="157" spans="1:9" outlineLevel="2" x14ac:dyDescent="0.25">
      <c r="A157" t="s">
        <v>367</v>
      </c>
      <c r="B157" t="str">
        <f ca="1">VLOOKUP($A157,IndexLookup,2,FALSE)</f>
        <v>MAGE</v>
      </c>
      <c r="C157" t="str">
        <f ca="1">VLOOKUP($B157,ParticipantLookup,2,FALSE)</f>
        <v>MAG Energy Solutions Inc.</v>
      </c>
      <c r="D157" t="str">
        <f ca="1">VLOOKUP($A157,IndexLookup,3,FALSE)</f>
        <v>BCHEXP</v>
      </c>
      <c r="E157" t="str">
        <f ca="1">VLOOKUP($D157,FacilityLookup,2,FALSE)</f>
        <v>Alberta-BC Intertie - Export</v>
      </c>
      <c r="F157" s="2">
        <f ca="1">IFERROR(VLOOKUP($A157,Lookup2016,17,FALSE),0)</f>
        <v>15.389999999999997</v>
      </c>
      <c r="G157" s="2">
        <f ca="1">IFERROR(VLOOKUP($A157,Lookup2015,17,FALSE),0)</f>
        <v>0</v>
      </c>
      <c r="H157" s="2">
        <f ca="1">IFERROR(VLOOKUP($A157,Lookup2014,17,FALSE),0)</f>
        <v>0</v>
      </c>
      <c r="I157" s="2">
        <f ca="1">SUM(F157:H157)</f>
        <v>15.389999999999997</v>
      </c>
    </row>
    <row r="158" spans="1:9" outlineLevel="2" x14ac:dyDescent="0.25">
      <c r="A158" t="s">
        <v>449</v>
      </c>
      <c r="B158" t="str">
        <f ca="1">VLOOKUP($A158,IndexLookup,2,FALSE)</f>
        <v>MAGE</v>
      </c>
      <c r="C158" t="str">
        <f ca="1">VLOOKUP($B158,ParticipantLookup,2,FALSE)</f>
        <v>MAG Energy Solutions Inc.</v>
      </c>
      <c r="D158" t="str">
        <f ca="1">VLOOKUP($A158,IndexLookup,3,FALSE)</f>
        <v>SPCEXP</v>
      </c>
      <c r="E158" t="str">
        <f ca="1">VLOOKUP($D158,FacilityLookup,2,FALSE)</f>
        <v>Alberta-Saskatchewan Intertie - Export</v>
      </c>
      <c r="F158" s="2">
        <f ca="1">IFERROR(VLOOKUP($A158,Lookup2016,17,FALSE),0)</f>
        <v>0</v>
      </c>
      <c r="G158" s="2">
        <f ca="1">IFERROR(VLOOKUP($A158,Lookup2015,17,FALSE),0)</f>
        <v>3.0800000000000036</v>
      </c>
      <c r="H158" s="2">
        <f ca="1">IFERROR(VLOOKUP($A158,Lookup2014,17,FALSE),0)</f>
        <v>0</v>
      </c>
      <c r="I158" s="2">
        <f ca="1">SUM(F158:H158)</f>
        <v>3.0800000000000036</v>
      </c>
    </row>
    <row r="159" spans="1:9" outlineLevel="2" x14ac:dyDescent="0.25">
      <c r="A159" t="s">
        <v>448</v>
      </c>
      <c r="B159" t="str">
        <f ca="1">VLOOKUP($A159,IndexLookup,2,FALSE)</f>
        <v>MAGE</v>
      </c>
      <c r="C159" t="str">
        <f ca="1">VLOOKUP($B159,ParticipantLookup,2,FALSE)</f>
        <v>MAG Energy Solutions Inc.</v>
      </c>
      <c r="D159" t="str">
        <f ca="1">VLOOKUP($A159,IndexLookup,3,FALSE)</f>
        <v>SPCIMP</v>
      </c>
      <c r="E159" t="str">
        <f ca="1">VLOOKUP($D159,FacilityLookup,2,FALSE)</f>
        <v>Alberta-Saskatchewan Intertie - Import</v>
      </c>
      <c r="F159" s="2">
        <f ca="1">IFERROR(VLOOKUP($A159,Lookup2016,17,FALSE),0)</f>
        <v>0</v>
      </c>
      <c r="G159" s="2">
        <f ca="1">IFERROR(VLOOKUP($A159,Lookup2015,17,FALSE),0)</f>
        <v>-2.2200000000000002</v>
      </c>
      <c r="H159" s="2">
        <f ca="1">IFERROR(VLOOKUP($A159,Lookup2014,17,FALSE),0)</f>
        <v>0</v>
      </c>
      <c r="I159" s="2">
        <f ca="1">SUM(F159:H159)</f>
        <v>-2.2200000000000002</v>
      </c>
    </row>
    <row r="160" spans="1:9" outlineLevel="1" x14ac:dyDescent="0.25">
      <c r="C160" s="3" t="s">
        <v>758</v>
      </c>
      <c r="F160" s="2">
        <f ca="1">SUBTOTAL(9,F156:F159)</f>
        <v>15.389999999999997</v>
      </c>
      <c r="G160" s="2">
        <f ca="1">SUBTOTAL(9,G156:G159)</f>
        <v>0.32000000000000339</v>
      </c>
      <c r="H160" s="2">
        <f ca="1">SUBTOTAL(9,H156:H159)</f>
        <v>0</v>
      </c>
      <c r="I160" s="2">
        <f ca="1">SUBTOTAL(9,I156:I159)</f>
        <v>15.709999999999999</v>
      </c>
    </row>
    <row r="161" spans="1:9" outlineLevel="2" x14ac:dyDescent="0.25">
      <c r="A161" t="s">
        <v>366</v>
      </c>
      <c r="B161" t="str">
        <f ca="1">VLOOKUP($A161,IndexLookup,2,FALSE)</f>
        <v>MEGE</v>
      </c>
      <c r="C161" t="str">
        <f ca="1">VLOOKUP($B161,ParticipantLookup,2,FALSE)</f>
        <v>MEG Energy Corp.</v>
      </c>
      <c r="D161" t="str">
        <f ca="1">VLOOKUP($A161,IndexLookup,3,FALSE)</f>
        <v>MEG1</v>
      </c>
      <c r="E161" t="str">
        <f ca="1">VLOOKUP($D161,FacilityLookup,2,FALSE)</f>
        <v>MEG Christina Lake Industrial System</v>
      </c>
      <c r="F161" s="2">
        <f ca="1">IFERROR(VLOOKUP($A161,Lookup2016,17,FALSE),0)</f>
        <v>40041.990000000013</v>
      </c>
      <c r="G161" s="2">
        <f ca="1">IFERROR(VLOOKUP($A161,Lookup2015,17,FALSE),0)</f>
        <v>570659.73</v>
      </c>
      <c r="H161" s="2">
        <f ca="1">IFERROR(VLOOKUP($A161,Lookup2014,17,FALSE),0)</f>
        <v>1131776.8000000003</v>
      </c>
      <c r="I161" s="2">
        <f ca="1">SUM(F161:H161)</f>
        <v>1742478.5200000003</v>
      </c>
    </row>
    <row r="162" spans="1:9" outlineLevel="1" x14ac:dyDescent="0.25">
      <c r="C162" s="3" t="s">
        <v>759</v>
      </c>
      <c r="F162" s="2">
        <f ca="1">SUBTOTAL(9,F161:F161)</f>
        <v>40041.990000000013</v>
      </c>
      <c r="G162" s="2">
        <f ca="1">SUBTOTAL(9,G161:G161)</f>
        <v>570659.73</v>
      </c>
      <c r="H162" s="2">
        <f ca="1">SUBTOTAL(9,H161:H161)</f>
        <v>1131776.8000000003</v>
      </c>
      <c r="I162" s="2">
        <f ca="1">SUBTOTAL(9,I161:I161)</f>
        <v>1742478.5200000003</v>
      </c>
    </row>
    <row r="163" spans="1:9" outlineLevel="2" x14ac:dyDescent="0.25">
      <c r="A163" t="s">
        <v>352</v>
      </c>
      <c r="B163" t="str">
        <f ca="1">VLOOKUP($A163,IndexLookup,2,FALSE)</f>
        <v>MPLP</v>
      </c>
      <c r="C163" t="str">
        <f ca="1">VLOOKUP($B163,ParticipantLookup,2,FALSE)</f>
        <v>Milner Power Limited Partnership</v>
      </c>
      <c r="D163" t="str">
        <f ca="1">VLOOKUP($A163,IndexLookup,3,FALSE)</f>
        <v>HRM</v>
      </c>
      <c r="E163" t="str">
        <f ca="1">VLOOKUP($D163,FacilityLookup,2,FALSE)</f>
        <v>H. R. Milner</v>
      </c>
      <c r="F163" s="2">
        <f ca="1">IFERROR(VLOOKUP($A163,Lookup2016,17,FALSE),0)</f>
        <v>-736907.46</v>
      </c>
      <c r="G163" s="2">
        <f ca="1">IFERROR(VLOOKUP($A163,Lookup2015,17,FALSE),0)</f>
        <v>-1841209.3900000001</v>
      </c>
      <c r="H163" s="2">
        <f ca="1">IFERROR(VLOOKUP($A163,Lookup2014,17,FALSE),0)</f>
        <v>-3945730.2900000005</v>
      </c>
      <c r="I163" s="2">
        <f ca="1">SUM(F163:H163)</f>
        <v>-6523847.1400000006</v>
      </c>
    </row>
    <row r="164" spans="1:9" outlineLevel="1" x14ac:dyDescent="0.25">
      <c r="C164" s="3" t="s">
        <v>760</v>
      </c>
      <c r="F164" s="2">
        <f ca="1">SUBTOTAL(9,F163:F163)</f>
        <v>-736907.46</v>
      </c>
      <c r="G164" s="2">
        <f ca="1">SUBTOTAL(9,G163:G163)</f>
        <v>-1841209.3900000001</v>
      </c>
      <c r="H164" s="2">
        <f ca="1">SUBTOTAL(9,H163:H163)</f>
        <v>-3945730.2900000005</v>
      </c>
      <c r="I164" s="2">
        <f ca="1">SUBTOTAL(9,I163:I163)</f>
        <v>-6523847.1400000006</v>
      </c>
    </row>
    <row r="165" spans="1:9" outlineLevel="2" x14ac:dyDescent="0.25">
      <c r="A165" t="s">
        <v>371</v>
      </c>
      <c r="B165" t="str">
        <f ca="1">VLOOKUP($A165,IndexLookup,2,FALSE)</f>
        <v>MSCG</v>
      </c>
      <c r="C165" t="str">
        <f ca="1">VLOOKUP($B165,ParticipantLookup,2,FALSE)</f>
        <v>Morgan Stanley Capital Group Inc.</v>
      </c>
      <c r="D165" t="str">
        <f ca="1">VLOOKUP($A165,IndexLookup,3,FALSE)</f>
        <v>120SIMP</v>
      </c>
      <c r="E165" t="str">
        <f ca="1">VLOOKUP($D165,FacilityLookup,2,FALSE)</f>
        <v>Alberta-Montana Intertie - Import</v>
      </c>
      <c r="F165" s="2">
        <f ca="1">IFERROR(VLOOKUP($A165,Lookup2016,17,FALSE),0)</f>
        <v>49948.69</v>
      </c>
      <c r="G165" s="2">
        <f ca="1">IFERROR(VLOOKUP($A165,Lookup2015,17,FALSE),0)</f>
        <v>-83706.829999999987</v>
      </c>
      <c r="H165" s="2">
        <f ca="1">IFERROR(VLOOKUP($A165,Lookup2014,17,FALSE),0)</f>
        <v>-1231173.6900000002</v>
      </c>
      <c r="I165" s="2">
        <f ca="1">SUM(F165:H165)</f>
        <v>-1264931.83</v>
      </c>
    </row>
    <row r="166" spans="1:9" outlineLevel="2" x14ac:dyDescent="0.25">
      <c r="A166" t="s">
        <v>372</v>
      </c>
      <c r="B166" t="str">
        <f ca="1">VLOOKUP($A166,IndexLookup,2,FALSE)</f>
        <v>MSCG</v>
      </c>
      <c r="C166" t="str">
        <f ca="1">VLOOKUP($B166,ParticipantLookup,2,FALSE)</f>
        <v>Morgan Stanley Capital Group Inc.</v>
      </c>
      <c r="D166" t="str">
        <f ca="1">VLOOKUP($A166,IndexLookup,3,FALSE)</f>
        <v>BCHEXP</v>
      </c>
      <c r="E166" t="str">
        <f ca="1">VLOOKUP($D166,FacilityLookup,2,FALSE)</f>
        <v>Alberta-BC Intertie - Export</v>
      </c>
      <c r="F166" s="2">
        <f ca="1">IFERROR(VLOOKUP($A166,Lookup2016,17,FALSE),0)</f>
        <v>1312.34</v>
      </c>
      <c r="G166" s="2">
        <f ca="1">IFERROR(VLOOKUP($A166,Lookup2015,17,FALSE),0)</f>
        <v>1247.96</v>
      </c>
      <c r="H166" s="2">
        <f ca="1">IFERROR(VLOOKUP($A166,Lookup2014,17,FALSE),0)</f>
        <v>22.710000000000004</v>
      </c>
      <c r="I166" s="2">
        <f ca="1">SUM(F166:H166)</f>
        <v>2583.0100000000002</v>
      </c>
    </row>
    <row r="167" spans="1:9" outlineLevel="2" x14ac:dyDescent="0.25">
      <c r="A167" t="s">
        <v>370</v>
      </c>
      <c r="B167" t="str">
        <f ca="1">VLOOKUP($A167,IndexLookup,2,FALSE)</f>
        <v>MSCG</v>
      </c>
      <c r="C167" t="str">
        <f ca="1">VLOOKUP($B167,ParticipantLookup,2,FALSE)</f>
        <v>Morgan Stanley Capital Group Inc.</v>
      </c>
      <c r="D167" t="str">
        <f ca="1">VLOOKUP($A167,IndexLookup,3,FALSE)</f>
        <v>BCHIMP</v>
      </c>
      <c r="E167" t="str">
        <f ca="1">VLOOKUP($D167,FacilityLookup,2,FALSE)</f>
        <v>Alberta-BC Intertie - Import</v>
      </c>
      <c r="F167" s="2">
        <f ca="1">IFERROR(VLOOKUP($A167,Lookup2016,17,FALSE),0)</f>
        <v>45.33</v>
      </c>
      <c r="G167" s="2">
        <f ca="1">IFERROR(VLOOKUP($A167,Lookup2015,17,FALSE),0)</f>
        <v>-140.64000000000001</v>
      </c>
      <c r="H167" s="2">
        <f ca="1">IFERROR(VLOOKUP($A167,Lookup2014,17,FALSE),0)</f>
        <v>0</v>
      </c>
      <c r="I167" s="2">
        <f ca="1">SUM(F167:H167)</f>
        <v>-95.310000000000016</v>
      </c>
    </row>
    <row r="168" spans="1:9" outlineLevel="2" x14ac:dyDescent="0.25">
      <c r="A168" t="s">
        <v>373</v>
      </c>
      <c r="B168" t="str">
        <f ca="1">VLOOKUP($A168,IndexLookup,2,FALSE)</f>
        <v>MSCG</v>
      </c>
      <c r="C168" t="str">
        <f ca="1">VLOOKUP($B168,ParticipantLookup,2,FALSE)</f>
        <v>Morgan Stanley Capital Group Inc.</v>
      </c>
      <c r="D168" t="str">
        <f ca="1">VLOOKUP($A168,IndexLookup,3,FALSE)</f>
        <v>SPCEXP</v>
      </c>
      <c r="E168" t="str">
        <f ca="1">VLOOKUP($D168,FacilityLookup,2,FALSE)</f>
        <v>Alberta-Saskatchewan Intertie - Export</v>
      </c>
      <c r="F168" s="2">
        <f ca="1">IFERROR(VLOOKUP($A168,Lookup2016,17,FALSE),0)</f>
        <v>-0.54000000000000181</v>
      </c>
      <c r="G168" s="2">
        <f ca="1">IFERROR(VLOOKUP($A168,Lookup2015,17,FALSE),0)</f>
        <v>0</v>
      </c>
      <c r="H168" s="2">
        <f ca="1">IFERROR(VLOOKUP($A168,Lookup2014,17,FALSE),0)</f>
        <v>0</v>
      </c>
      <c r="I168" s="2">
        <f ca="1">SUM(F168:H168)</f>
        <v>-0.54000000000000181</v>
      </c>
    </row>
    <row r="169" spans="1:9" outlineLevel="1" x14ac:dyDescent="0.25">
      <c r="C169" s="3" t="s">
        <v>761</v>
      </c>
      <c r="F169" s="2">
        <f ca="1">SUBTOTAL(9,F165:F168)</f>
        <v>51305.82</v>
      </c>
      <c r="G169" s="2">
        <f ca="1">SUBTOTAL(9,G165:G168)</f>
        <v>-82599.50999999998</v>
      </c>
      <c r="H169" s="2">
        <f ca="1">SUBTOTAL(9,H165:H168)</f>
        <v>-1231150.9800000002</v>
      </c>
      <c r="I169" s="2">
        <f ca="1">SUBTOTAL(9,I165:I168)</f>
        <v>-1262444.6700000002</v>
      </c>
    </row>
    <row r="170" spans="1:9" outlineLevel="2" x14ac:dyDescent="0.25">
      <c r="A170" t="s">
        <v>446</v>
      </c>
      <c r="B170" t="str">
        <f ca="1">VLOOKUP($A170,IndexLookup,2,FALSE)</f>
        <v>NXI</v>
      </c>
      <c r="C170" t="str">
        <f ca="1">VLOOKUP($B170,ParticipantLookup,2,FALSE)</f>
        <v>Nexen Energy ULC</v>
      </c>
      <c r="D170" t="str">
        <f ca="1">VLOOKUP($A170,IndexLookup,3,FALSE)</f>
        <v>GWW1</v>
      </c>
      <c r="E170" t="str">
        <f ca="1">VLOOKUP($D170,FacilityLookup,2,FALSE)</f>
        <v>Soderglen Wind Facility</v>
      </c>
      <c r="F170" s="2">
        <f ca="1">IFERROR(VLOOKUP($A170,Lookup2016,17,FALSE),0)</f>
        <v>0</v>
      </c>
      <c r="G170" s="2">
        <f ca="1">IFERROR(VLOOKUP($A170,Lookup2015,17,FALSE),0)</f>
        <v>3271.5199999999977</v>
      </c>
      <c r="H170" s="2">
        <f ca="1">IFERROR(VLOOKUP($A170,Lookup2014,17,FALSE),0)</f>
        <v>-10410.290000000001</v>
      </c>
      <c r="I170" s="2">
        <f ca="1">SUM(F170:H170)</f>
        <v>-7138.7700000000032</v>
      </c>
    </row>
    <row r="171" spans="1:9" outlineLevel="2" x14ac:dyDescent="0.25">
      <c r="A171" t="s">
        <v>379</v>
      </c>
      <c r="B171" t="str">
        <f ca="1">VLOOKUP($A171,IndexLookup,2,FALSE)</f>
        <v>NXI</v>
      </c>
      <c r="C171" t="str">
        <f ca="1">VLOOKUP($B171,ParticipantLookup,2,FALSE)</f>
        <v>Nexen Energy ULC</v>
      </c>
      <c r="D171" t="str">
        <f ca="1">VLOOKUP($A171,IndexLookup,3,FALSE)</f>
        <v>NX01</v>
      </c>
      <c r="E171" t="str">
        <f ca="1">VLOOKUP($D171,FacilityLookup,2,FALSE)</f>
        <v>Nexen Balzac</v>
      </c>
      <c r="F171" s="2">
        <f ca="1">IFERROR(VLOOKUP($A171,Lookup2016,17,FALSE),0)</f>
        <v>-20956.61</v>
      </c>
      <c r="G171" s="2">
        <f ca="1">IFERROR(VLOOKUP($A171,Lookup2015,17,FALSE),0)</f>
        <v>-518493.67</v>
      </c>
      <c r="H171" s="2">
        <f ca="1">IFERROR(VLOOKUP($A171,Lookup2014,17,FALSE),0)</f>
        <v>-1101834.9299999997</v>
      </c>
      <c r="I171" s="2">
        <f ca="1">SUM(F171:H171)</f>
        <v>-1641285.2099999997</v>
      </c>
    </row>
    <row r="172" spans="1:9" outlineLevel="2" x14ac:dyDescent="0.25">
      <c r="A172" t="s">
        <v>380</v>
      </c>
      <c r="B172" t="str">
        <f ca="1">VLOOKUP($A172,IndexLookup,2,FALSE)</f>
        <v>NXI</v>
      </c>
      <c r="C172" t="str">
        <f ca="1">VLOOKUP($B172,ParticipantLookup,2,FALSE)</f>
        <v>Nexen Energy ULC</v>
      </c>
      <c r="D172" t="str">
        <f ca="1">VLOOKUP($A172,IndexLookup,3,FALSE)</f>
        <v>NX02</v>
      </c>
      <c r="E172" t="str">
        <f ca="1">VLOOKUP($D172,FacilityLookup,2,FALSE)</f>
        <v>Nexen Long Lake Industrial System</v>
      </c>
      <c r="F172" s="2">
        <f ca="1">IFERROR(VLOOKUP($A172,Lookup2016,17,FALSE),0)</f>
        <v>223520.77000000002</v>
      </c>
      <c r="G172" s="2">
        <f ca="1">IFERROR(VLOOKUP($A172,Lookup2015,17,FALSE),0)</f>
        <v>217097.72</v>
      </c>
      <c r="H172" s="2">
        <f ca="1">IFERROR(VLOOKUP($A172,Lookup2014,17,FALSE),0)</f>
        <v>585104.78</v>
      </c>
      <c r="I172" s="2">
        <f ca="1">SUM(F172:H172)</f>
        <v>1025723.27</v>
      </c>
    </row>
    <row r="173" spans="1:9" outlineLevel="1" x14ac:dyDescent="0.25">
      <c r="C173" s="3" t="s">
        <v>762</v>
      </c>
      <c r="F173" s="2">
        <f ca="1">SUBTOTAL(9,F170:F172)</f>
        <v>202564.16000000003</v>
      </c>
      <c r="G173" s="2">
        <f ca="1">SUBTOTAL(9,G170:G172)</f>
        <v>-298124.42999999993</v>
      </c>
      <c r="H173" s="2">
        <f ca="1">SUBTOTAL(9,H170:H172)</f>
        <v>-527140.43999999971</v>
      </c>
      <c r="I173" s="2">
        <f ca="1">SUBTOTAL(9,I170:I172)</f>
        <v>-622700.70999999973</v>
      </c>
    </row>
    <row r="174" spans="1:9" outlineLevel="2" x14ac:dyDescent="0.25">
      <c r="A174" t="s">
        <v>424</v>
      </c>
      <c r="B174" t="str">
        <f ca="1">VLOOKUP($A174,IndexLookup,2,FALSE)</f>
        <v>NESI</v>
      </c>
      <c r="C174" t="str">
        <f ca="1">VLOOKUP($B174,ParticipantLookup,2,FALSE)</f>
        <v>NorthPoint Energy Solutions Inc.</v>
      </c>
      <c r="D174" t="str">
        <f ca="1">VLOOKUP($A174,IndexLookup,3,FALSE)</f>
        <v>BCHEXP</v>
      </c>
      <c r="E174" t="str">
        <f ca="1">VLOOKUP($D174,FacilityLookup,2,FALSE)</f>
        <v>Alberta-BC Intertie - Export</v>
      </c>
      <c r="F174" s="2">
        <f ca="1">IFERROR(VLOOKUP($A174,Lookup2016,17,FALSE),0)</f>
        <v>280.07000000000011</v>
      </c>
      <c r="G174" s="2">
        <f ca="1">IFERROR(VLOOKUP($A174,Lookup2015,17,FALSE),0)</f>
        <v>354.2600000000001</v>
      </c>
      <c r="H174" s="2">
        <f ca="1">IFERROR(VLOOKUP($A174,Lookup2014,17,FALSE),0)</f>
        <v>0</v>
      </c>
      <c r="I174" s="2">
        <f ca="1">SUM(F174:H174)</f>
        <v>634.33000000000015</v>
      </c>
    </row>
    <row r="175" spans="1:9" outlineLevel="2" x14ac:dyDescent="0.25">
      <c r="A175" t="s">
        <v>421</v>
      </c>
      <c r="B175" t="str">
        <f ca="1">VLOOKUP($A175,IndexLookup,2,FALSE)</f>
        <v>NESI</v>
      </c>
      <c r="C175" t="str">
        <f ca="1">VLOOKUP($B175,ParticipantLookup,2,FALSE)</f>
        <v>NorthPoint Energy Solutions Inc.</v>
      </c>
      <c r="D175" t="str">
        <f ca="1">VLOOKUP($A175,IndexLookup,3,FALSE)</f>
        <v>BCHIMP</v>
      </c>
      <c r="E175" t="str">
        <f ca="1">VLOOKUP($D175,FacilityLookup,2,FALSE)</f>
        <v>Alberta-BC Intertie - Import</v>
      </c>
      <c r="F175" s="2">
        <f ca="1">IFERROR(VLOOKUP($A175,Lookup2016,17,FALSE),0)</f>
        <v>3033.5200000000004</v>
      </c>
      <c r="G175" s="2">
        <f ca="1">IFERROR(VLOOKUP($A175,Lookup2015,17,FALSE),0)</f>
        <v>-127851.67000000001</v>
      </c>
      <c r="H175" s="2">
        <f ca="1">IFERROR(VLOOKUP($A175,Lookup2014,17,FALSE),0)</f>
        <v>-540389.95000000007</v>
      </c>
      <c r="I175" s="2">
        <f ca="1">SUM(F175:H175)</f>
        <v>-665208.10000000009</v>
      </c>
    </row>
    <row r="176" spans="1:9" outlineLevel="2" x14ac:dyDescent="0.25">
      <c r="A176" t="s">
        <v>425</v>
      </c>
      <c r="B176" t="str">
        <f ca="1">VLOOKUP($A176,IndexLookup,2,FALSE)</f>
        <v>NESI</v>
      </c>
      <c r="C176" t="str">
        <f ca="1">VLOOKUP($B176,ParticipantLookup,2,FALSE)</f>
        <v>NorthPoint Energy Solutions Inc.</v>
      </c>
      <c r="D176" t="str">
        <f ca="1">VLOOKUP($A176,IndexLookup,3,FALSE)</f>
        <v>SPCEXP</v>
      </c>
      <c r="E176" t="str">
        <f ca="1">VLOOKUP($D176,FacilityLookup,2,FALSE)</f>
        <v>Alberta-Saskatchewan Intertie - Export</v>
      </c>
      <c r="F176" s="2">
        <f ca="1">IFERROR(VLOOKUP($A176,Lookup2016,17,FALSE),0)</f>
        <v>2847.3399999999988</v>
      </c>
      <c r="G176" s="2">
        <f ca="1">IFERROR(VLOOKUP($A176,Lookup2015,17,FALSE),0)</f>
        <v>4543.260000000002</v>
      </c>
      <c r="H176" s="2">
        <f ca="1">IFERROR(VLOOKUP($A176,Lookup2014,17,FALSE),0)</f>
        <v>12352.21</v>
      </c>
      <c r="I176" s="2">
        <f ca="1">SUM(F176:H176)</f>
        <v>19742.809999999998</v>
      </c>
    </row>
    <row r="177" spans="1:9" outlineLevel="2" x14ac:dyDescent="0.25">
      <c r="A177" t="s">
        <v>423</v>
      </c>
      <c r="B177" t="str">
        <f ca="1">VLOOKUP($A177,IndexLookup,2,FALSE)</f>
        <v>NESI</v>
      </c>
      <c r="C177" t="str">
        <f ca="1">VLOOKUP($B177,ParticipantLookup,2,FALSE)</f>
        <v>NorthPoint Energy Solutions Inc.</v>
      </c>
      <c r="D177" t="str">
        <f ca="1">VLOOKUP($A177,IndexLookup,3,FALSE)</f>
        <v>SPCIMP</v>
      </c>
      <c r="E177" t="str">
        <f ca="1">VLOOKUP($D177,FacilityLookup,2,FALSE)</f>
        <v>Alberta-Saskatchewan Intertie - Import</v>
      </c>
      <c r="F177" s="2">
        <f ca="1">IFERROR(VLOOKUP($A177,Lookup2016,17,FALSE),0)</f>
        <v>-4019.7099999999996</v>
      </c>
      <c r="G177" s="2">
        <f ca="1">IFERROR(VLOOKUP($A177,Lookup2015,17,FALSE),0)</f>
        <v>-265822.78999999998</v>
      </c>
      <c r="H177" s="2">
        <f ca="1">IFERROR(VLOOKUP($A177,Lookup2014,17,FALSE),0)</f>
        <v>-74986.649999999994</v>
      </c>
      <c r="I177" s="2">
        <f ca="1">SUM(F177:H177)</f>
        <v>-344829.15</v>
      </c>
    </row>
    <row r="178" spans="1:9" outlineLevel="1" x14ac:dyDescent="0.25">
      <c r="C178" s="3" t="s">
        <v>763</v>
      </c>
      <c r="F178" s="2">
        <f ca="1">SUBTOTAL(9,F174:F177)</f>
        <v>2141.2199999999998</v>
      </c>
      <c r="G178" s="2">
        <f ca="1">SUBTOTAL(9,G174:G177)</f>
        <v>-388776.94</v>
      </c>
      <c r="H178" s="2">
        <f ca="1">SUBTOTAL(9,H174:H177)</f>
        <v>-603024.39000000013</v>
      </c>
      <c r="I178" s="2">
        <f ca="1">SUBTOTAL(9,I174:I177)</f>
        <v>-989660.11000000022</v>
      </c>
    </row>
    <row r="179" spans="1:9" outlineLevel="2" x14ac:dyDescent="0.25">
      <c r="A179" t="s">
        <v>376</v>
      </c>
      <c r="B179" t="str">
        <f ca="1">VLOOKUP($A179,IndexLookup,2,FALSE)</f>
        <v>NPC</v>
      </c>
      <c r="C179" t="str">
        <f ca="1">VLOOKUP($B179,ParticipantLookup,2,FALSE)</f>
        <v>Northstone Power Corp.</v>
      </c>
      <c r="D179" t="str">
        <f ca="1">VLOOKUP($A179,IndexLookup,3,FALSE)</f>
        <v>NPC1</v>
      </c>
      <c r="E179" t="str">
        <f ca="1">VLOOKUP($D179,FacilityLookup,2,FALSE)</f>
        <v>Northstone Power</v>
      </c>
      <c r="F179" s="2">
        <f ca="1">IFERROR(VLOOKUP($A179,Lookup2016,17,FALSE),0)</f>
        <v>-2585.9499999999998</v>
      </c>
      <c r="G179" s="2">
        <f ca="1">IFERROR(VLOOKUP($A179,Lookup2015,17,FALSE),0)</f>
        <v>-58022.470000000008</v>
      </c>
      <c r="H179" s="2">
        <f ca="1">IFERROR(VLOOKUP($A179,Lookup2014,17,FALSE),0)</f>
        <v>-3382.0299999999997</v>
      </c>
      <c r="I179" s="2">
        <f ca="1">SUM(F179:H179)</f>
        <v>-63990.450000000004</v>
      </c>
    </row>
    <row r="180" spans="1:9" outlineLevel="1" x14ac:dyDescent="0.25">
      <c r="C180" s="3" t="s">
        <v>764</v>
      </c>
      <c r="F180" s="2">
        <f ca="1">SUBTOTAL(9,F179:F179)</f>
        <v>-2585.9499999999998</v>
      </c>
      <c r="G180" s="2">
        <f ca="1">SUBTOTAL(9,G179:G179)</f>
        <v>-58022.470000000008</v>
      </c>
      <c r="H180" s="2">
        <f ca="1">SUBTOTAL(9,H179:H179)</f>
        <v>-3382.0299999999997</v>
      </c>
      <c r="I180" s="2">
        <f ca="1">SUBTOTAL(9,I179:I179)</f>
        <v>-63990.450000000004</v>
      </c>
    </row>
    <row r="181" spans="1:9" outlineLevel="2" x14ac:dyDescent="0.25">
      <c r="A181" t="s">
        <v>378</v>
      </c>
      <c r="B181" t="str">
        <f ca="1">VLOOKUP($A181,IndexLookup,2,FALSE)</f>
        <v>NRG</v>
      </c>
      <c r="C181" t="str">
        <f ca="1">VLOOKUP($B181,ParticipantLookup,2,FALSE)</f>
        <v>NRGreen Power Limited Partnership</v>
      </c>
      <c r="D181" t="str">
        <f ca="1">VLOOKUP($A181,IndexLookup,3,FALSE)</f>
        <v>NRG3</v>
      </c>
      <c r="E181" t="str">
        <f ca="1">VLOOKUP($D181,FacilityLookup,2,FALSE)</f>
        <v>NRGreen</v>
      </c>
      <c r="F181" s="2">
        <f ca="1">IFERROR(VLOOKUP($A181,Lookup2016,17,FALSE),0)</f>
        <v>-47952.810000000005</v>
      </c>
      <c r="G181" s="2">
        <f ca="1">IFERROR(VLOOKUP($A181,Lookup2015,17,FALSE),0)</f>
        <v>-3675.0800000000004</v>
      </c>
      <c r="H181" s="2">
        <f ca="1">IFERROR(VLOOKUP($A181,Lookup2014,17,FALSE),0)</f>
        <v>1987.64</v>
      </c>
      <c r="I181" s="2">
        <f ca="1">SUM(F181:H181)</f>
        <v>-49640.250000000007</v>
      </c>
    </row>
    <row r="182" spans="1:9" outlineLevel="1" x14ac:dyDescent="0.25">
      <c r="C182" s="3" t="s">
        <v>765</v>
      </c>
      <c r="F182" s="2">
        <f ca="1">SUBTOTAL(9,F181:F181)</f>
        <v>-47952.810000000005</v>
      </c>
      <c r="G182" s="2">
        <f ca="1">SUBTOTAL(9,G181:G181)</f>
        <v>-3675.0800000000004</v>
      </c>
      <c r="H182" s="2">
        <f ca="1">SUBTOTAL(9,H181:H181)</f>
        <v>1987.64</v>
      </c>
      <c r="I182" s="2">
        <f ca="1">SUBTOTAL(9,I181:I181)</f>
        <v>-49640.250000000007</v>
      </c>
    </row>
    <row r="183" spans="1:9" outlineLevel="2" x14ac:dyDescent="0.25">
      <c r="A183" t="s">
        <v>382</v>
      </c>
      <c r="B183" t="str">
        <f ca="1">VLOOKUP($A183,IndexLookup,2,FALSE)</f>
        <v>OWFL</v>
      </c>
      <c r="C183" t="str">
        <f ca="1">VLOOKUP($B183,ParticipantLookup,2,FALSE)</f>
        <v>Oldman 2 Wind Farm Limited</v>
      </c>
      <c r="D183" t="str">
        <f ca="1">VLOOKUP($A183,IndexLookup,3,FALSE)</f>
        <v>OWF1</v>
      </c>
      <c r="E183" t="str">
        <f ca="1">VLOOKUP($D183,FacilityLookup,2,FALSE)</f>
        <v>Oldman 2 Wind Facility</v>
      </c>
      <c r="F183" s="2">
        <f ca="1">IFERROR(VLOOKUP($A183,Lookup2016,17,FALSE),0)</f>
        <v>23968.100000000002</v>
      </c>
      <c r="G183" s="2">
        <f ca="1">IFERROR(VLOOKUP($A183,Lookup2015,17,FALSE),0)</f>
        <v>-3992.4800000000023</v>
      </c>
      <c r="H183" s="2">
        <f ca="1">IFERROR(VLOOKUP($A183,Lookup2014,17,FALSE),0)</f>
        <v>-23482.66</v>
      </c>
      <c r="I183" s="2">
        <f ca="1">SUM(F183:H183)</f>
        <v>-3507.0400000000009</v>
      </c>
    </row>
    <row r="184" spans="1:9" outlineLevel="1" x14ac:dyDescent="0.25">
      <c r="C184" s="3" t="s">
        <v>766</v>
      </c>
      <c r="F184" s="2">
        <f ca="1">SUBTOTAL(9,F183:F183)</f>
        <v>23968.100000000002</v>
      </c>
      <c r="G184" s="2">
        <f ca="1">SUBTOTAL(9,G183:G183)</f>
        <v>-3992.4800000000023</v>
      </c>
      <c r="H184" s="2">
        <f ca="1">SUBTOTAL(9,H183:H183)</f>
        <v>-23482.66</v>
      </c>
      <c r="I184" s="2">
        <f ca="1">SUBTOTAL(9,I183:I183)</f>
        <v>-3507.0400000000009</v>
      </c>
    </row>
    <row r="185" spans="1:9" outlineLevel="2" x14ac:dyDescent="0.25">
      <c r="A185" t="s">
        <v>451</v>
      </c>
      <c r="B185" t="str">
        <f t="shared" ref="B185:B190" ca="1" si="24">VLOOKUP($A185,IndexLookup,2,FALSE)</f>
        <v>PWX</v>
      </c>
      <c r="C185" t="str">
        <f t="shared" ref="C185:C190" ca="1" si="25">VLOOKUP($B185,ParticipantLookup,2,FALSE)</f>
        <v>Powerex Corp.</v>
      </c>
      <c r="D185" t="str">
        <f t="shared" ref="D185:D190" ca="1" si="26">VLOOKUP($A185,IndexLookup,3,FALSE)</f>
        <v>120SIMP</v>
      </c>
      <c r="E185" t="str">
        <f t="shared" ref="E185:E190" ca="1" si="27">VLOOKUP($D185,FacilityLookup,2,FALSE)</f>
        <v>Alberta-Montana Intertie - Import</v>
      </c>
      <c r="F185" s="2">
        <f t="shared" ref="F185:F190" ca="1" si="28">IFERROR(VLOOKUP($A185,Lookup2016,17,FALSE),0)</f>
        <v>0</v>
      </c>
      <c r="G185" s="2">
        <f t="shared" ref="G185:G190" ca="1" si="29">IFERROR(VLOOKUP($A185,Lookup2015,17,FALSE),0)</f>
        <v>-38.110000000000014</v>
      </c>
      <c r="H185" s="2">
        <f t="shared" ref="H185:H190" ca="1" si="30">IFERROR(VLOOKUP($A185,Lookup2014,17,FALSE),0)</f>
        <v>-743.47</v>
      </c>
      <c r="I185" s="2">
        <f t="shared" ref="I185:I190" ca="1" si="31">SUM(F185:H185)</f>
        <v>-781.58</v>
      </c>
    </row>
    <row r="186" spans="1:9" outlineLevel="2" x14ac:dyDescent="0.25">
      <c r="A186" t="s">
        <v>387</v>
      </c>
      <c r="B186" t="str">
        <f t="shared" ca="1" si="24"/>
        <v>PWX</v>
      </c>
      <c r="C186" t="str">
        <f t="shared" ca="1" si="25"/>
        <v>Powerex Corp.</v>
      </c>
      <c r="D186" t="str">
        <f t="shared" ca="1" si="26"/>
        <v>BCHEXP</v>
      </c>
      <c r="E186" t="str">
        <f t="shared" ca="1" si="27"/>
        <v>Alberta-BC Intertie - Export</v>
      </c>
      <c r="F186" s="2">
        <f t="shared" ca="1" si="28"/>
        <v>11836.62</v>
      </c>
      <c r="G186" s="2">
        <f t="shared" ca="1" si="29"/>
        <v>18958.519999999997</v>
      </c>
      <c r="H186" s="2">
        <f t="shared" ca="1" si="30"/>
        <v>-3931.2099999999991</v>
      </c>
      <c r="I186" s="2">
        <f t="shared" ca="1" si="31"/>
        <v>26863.93</v>
      </c>
    </row>
    <row r="187" spans="1:9" outlineLevel="2" x14ac:dyDescent="0.25">
      <c r="A187" t="s">
        <v>388</v>
      </c>
      <c r="B187" t="str">
        <f t="shared" ca="1" si="24"/>
        <v>PWX</v>
      </c>
      <c r="C187" t="str">
        <f t="shared" ca="1" si="25"/>
        <v>Powerex Corp.</v>
      </c>
      <c r="D187" t="str">
        <f t="shared" ca="1" si="26"/>
        <v>BCHIMP</v>
      </c>
      <c r="E187" t="str">
        <f t="shared" ca="1" si="27"/>
        <v>Alberta-BC Intertie - Import</v>
      </c>
      <c r="F187" s="2">
        <f t="shared" ca="1" si="28"/>
        <v>57868.800000000003</v>
      </c>
      <c r="G187" s="2">
        <f t="shared" ca="1" si="29"/>
        <v>-1010677.8599999999</v>
      </c>
      <c r="H187" s="2">
        <f t="shared" ca="1" si="30"/>
        <v>-2610253.8299999991</v>
      </c>
      <c r="I187" s="2">
        <f t="shared" ca="1" si="31"/>
        <v>-3563062.8899999987</v>
      </c>
    </row>
    <row r="188" spans="1:9" outlineLevel="2" x14ac:dyDescent="0.25">
      <c r="A188" t="s">
        <v>344</v>
      </c>
      <c r="B188" t="str">
        <f t="shared" ca="1" si="24"/>
        <v>PWX</v>
      </c>
      <c r="C188" t="str">
        <f t="shared" ca="1" si="25"/>
        <v>Powerex Corp.</v>
      </c>
      <c r="D188" t="str">
        <f t="shared" ca="1" si="26"/>
        <v>FNG1</v>
      </c>
      <c r="E188" t="str">
        <f t="shared" ca="1" si="27"/>
        <v>Fort Nelson</v>
      </c>
      <c r="F188" s="2">
        <f t="shared" ca="1" si="28"/>
        <v>-20653.53</v>
      </c>
      <c r="G188" s="2">
        <f t="shared" ca="1" si="29"/>
        <v>-97039.120000000024</v>
      </c>
      <c r="H188" s="2">
        <f t="shared" ca="1" si="30"/>
        <v>103614.39999999999</v>
      </c>
      <c r="I188" s="2">
        <f t="shared" ca="1" si="31"/>
        <v>-14078.250000000029</v>
      </c>
    </row>
    <row r="189" spans="1:9" outlineLevel="2" x14ac:dyDescent="0.25">
      <c r="A189" t="s">
        <v>450</v>
      </c>
      <c r="B189" t="str">
        <f t="shared" ca="1" si="24"/>
        <v>PWX</v>
      </c>
      <c r="C189" t="str">
        <f t="shared" ca="1" si="25"/>
        <v>Powerex Corp.</v>
      </c>
      <c r="D189" t="str">
        <f t="shared" ca="1" si="26"/>
        <v>SPCEXP</v>
      </c>
      <c r="E189" t="str">
        <f t="shared" ca="1" si="27"/>
        <v>Alberta-Saskatchewan Intertie - Export</v>
      </c>
      <c r="F189" s="2">
        <f t="shared" ca="1" si="28"/>
        <v>0</v>
      </c>
      <c r="G189" s="2">
        <f t="shared" ca="1" si="29"/>
        <v>1.9400000000000053</v>
      </c>
      <c r="H189" s="2">
        <f t="shared" ca="1" si="30"/>
        <v>45.470000000000013</v>
      </c>
      <c r="I189" s="2">
        <f t="shared" ca="1" si="31"/>
        <v>47.410000000000018</v>
      </c>
    </row>
    <row r="190" spans="1:9" outlineLevel="2" x14ac:dyDescent="0.25">
      <c r="A190" t="s">
        <v>452</v>
      </c>
      <c r="B190" t="str">
        <f t="shared" ca="1" si="24"/>
        <v>PWX</v>
      </c>
      <c r="C190" t="str">
        <f t="shared" ca="1" si="25"/>
        <v>Powerex Corp.</v>
      </c>
      <c r="D190" t="str">
        <f t="shared" ca="1" si="26"/>
        <v>SPCIMP</v>
      </c>
      <c r="E190" t="str">
        <f t="shared" ca="1" si="27"/>
        <v>Alberta-Saskatchewan Intertie - Import</v>
      </c>
      <c r="F190" s="2">
        <f t="shared" ca="1" si="28"/>
        <v>0</v>
      </c>
      <c r="G190" s="2">
        <f t="shared" ca="1" si="29"/>
        <v>-959.42000000000007</v>
      </c>
      <c r="H190" s="2">
        <f t="shared" ca="1" si="30"/>
        <v>0</v>
      </c>
      <c r="I190" s="2">
        <f t="shared" ca="1" si="31"/>
        <v>-959.42000000000007</v>
      </c>
    </row>
    <row r="191" spans="1:9" outlineLevel="1" x14ac:dyDescent="0.25">
      <c r="C191" s="3" t="s">
        <v>767</v>
      </c>
      <c r="F191" s="2">
        <f ca="1">SUBTOTAL(9,F185:F190)</f>
        <v>49051.89</v>
      </c>
      <c r="G191" s="2">
        <f ca="1">SUBTOTAL(9,G185:G190)</f>
        <v>-1089754.0499999998</v>
      </c>
      <c r="H191" s="2">
        <f ca="1">SUBTOTAL(9,H185:H190)</f>
        <v>-2511268.6399999992</v>
      </c>
      <c r="I191" s="2">
        <f ca="1">SUBTOTAL(9,I185:I190)</f>
        <v>-3551970.7999999984</v>
      </c>
    </row>
    <row r="192" spans="1:9" outlineLevel="2" x14ac:dyDescent="0.25">
      <c r="A192" t="s">
        <v>464</v>
      </c>
      <c r="B192" t="str">
        <f ca="1">VLOOKUP($A192,IndexLookup,2,FALSE)</f>
        <v>REMC</v>
      </c>
      <c r="C192" t="str">
        <f ca="1">VLOOKUP($B192,ParticipantLookup,2,FALSE)</f>
        <v>Rainbow Energy Marketing Corporation</v>
      </c>
      <c r="D192" t="str">
        <f ca="1">VLOOKUP($A192,IndexLookup,3,FALSE)</f>
        <v>120SIMP</v>
      </c>
      <c r="E192" t="str">
        <f ca="1">VLOOKUP($D192,FacilityLookup,2,FALSE)</f>
        <v>Alberta-Montana Intertie - Import</v>
      </c>
      <c r="F192" s="2">
        <f ca="1">IFERROR(VLOOKUP($A192,Lookup2016,17,FALSE),0)</f>
        <v>0</v>
      </c>
      <c r="G192" s="2">
        <f ca="1">IFERROR(VLOOKUP($A192,Lookup2015,17,FALSE),0)</f>
        <v>0</v>
      </c>
      <c r="H192" s="2">
        <f ca="1">IFERROR(VLOOKUP($A192,Lookup2014,17,FALSE),0)</f>
        <v>-4032.64</v>
      </c>
      <c r="I192" s="2">
        <f ca="1">SUM(F192:H192)</f>
        <v>-4032.64</v>
      </c>
    </row>
    <row r="193" spans="1:9" outlineLevel="2" x14ac:dyDescent="0.25">
      <c r="A193" t="s">
        <v>465</v>
      </c>
      <c r="B193" t="str">
        <f ca="1">VLOOKUP($A193,IndexLookup,2,FALSE)</f>
        <v>REMC</v>
      </c>
      <c r="C193" t="str">
        <f ca="1">VLOOKUP($B193,ParticipantLookup,2,FALSE)</f>
        <v>Rainbow Energy Marketing Corporation</v>
      </c>
      <c r="D193" t="str">
        <f ca="1">VLOOKUP($A193,IndexLookup,3,FALSE)</f>
        <v>BCHEXP</v>
      </c>
      <c r="E193" t="str">
        <f ca="1">VLOOKUP($D193,FacilityLookup,2,FALSE)</f>
        <v>Alberta-BC Intertie - Export</v>
      </c>
      <c r="F193" s="2">
        <f ca="1">IFERROR(VLOOKUP($A193,Lookup2016,17,FALSE),0)</f>
        <v>0</v>
      </c>
      <c r="G193" s="2">
        <f ca="1">IFERROR(VLOOKUP($A193,Lookup2015,17,FALSE),0)</f>
        <v>0</v>
      </c>
      <c r="H193" s="2">
        <f ca="1">IFERROR(VLOOKUP($A193,Lookup2014,17,FALSE),0)</f>
        <v>15.34</v>
      </c>
      <c r="I193" s="2">
        <f ca="1">SUM(F193:H193)</f>
        <v>15.34</v>
      </c>
    </row>
    <row r="194" spans="1:9" outlineLevel="2" x14ac:dyDescent="0.25">
      <c r="A194" t="s">
        <v>390</v>
      </c>
      <c r="B194" t="str">
        <f ca="1">VLOOKUP($A194,IndexLookup,2,FALSE)</f>
        <v>REMC</v>
      </c>
      <c r="C194" t="str">
        <f ca="1">VLOOKUP($B194,ParticipantLookup,2,FALSE)</f>
        <v>Rainbow Energy Marketing Corporation</v>
      </c>
      <c r="D194" t="str">
        <f ca="1">VLOOKUP($A194,IndexLookup,3,FALSE)</f>
        <v>BCHIMP</v>
      </c>
      <c r="E194" t="str">
        <f ca="1">VLOOKUP($D194,FacilityLookup,2,FALSE)</f>
        <v>Alberta-BC Intertie - Import</v>
      </c>
      <c r="F194" s="2">
        <f ca="1">IFERROR(VLOOKUP($A194,Lookup2016,17,FALSE),0)</f>
        <v>898.77999999999986</v>
      </c>
      <c r="G194" s="2">
        <f ca="1">IFERROR(VLOOKUP($A194,Lookup2015,17,FALSE),0)</f>
        <v>-1934.54</v>
      </c>
      <c r="H194" s="2">
        <f ca="1">IFERROR(VLOOKUP($A194,Lookup2014,17,FALSE),0)</f>
        <v>-8465.9600000000009</v>
      </c>
      <c r="I194" s="2">
        <f ca="1">SUM(F194:H194)</f>
        <v>-9501.7200000000012</v>
      </c>
    </row>
    <row r="195" spans="1:9" outlineLevel="2" x14ac:dyDescent="0.25">
      <c r="A195" t="s">
        <v>456</v>
      </c>
      <c r="B195" t="str">
        <f ca="1">VLOOKUP($A195,IndexLookup,2,FALSE)</f>
        <v>REMC</v>
      </c>
      <c r="C195" t="str">
        <f ca="1">VLOOKUP($B195,ParticipantLookup,2,FALSE)</f>
        <v>Rainbow Energy Marketing Corporation</v>
      </c>
      <c r="D195" t="str">
        <f ca="1">VLOOKUP($A195,IndexLookup,3,FALSE)</f>
        <v>SPCEXP</v>
      </c>
      <c r="E195" t="str">
        <f ca="1">VLOOKUP($D195,FacilityLookup,2,FALSE)</f>
        <v>Alberta-Saskatchewan Intertie - Export</v>
      </c>
      <c r="F195" s="2">
        <f ca="1">IFERROR(VLOOKUP($A195,Lookup2016,17,FALSE),0)</f>
        <v>0</v>
      </c>
      <c r="G195" s="2">
        <f ca="1">IFERROR(VLOOKUP($A195,Lookup2015,17,FALSE),0)</f>
        <v>17.550000000000026</v>
      </c>
      <c r="H195" s="2">
        <f ca="1">IFERROR(VLOOKUP($A195,Lookup2014,17,FALSE),0)</f>
        <v>302.15999999999997</v>
      </c>
      <c r="I195" s="2">
        <f ca="1">SUM(F195:H195)</f>
        <v>319.70999999999998</v>
      </c>
    </row>
    <row r="196" spans="1:9" outlineLevel="2" x14ac:dyDescent="0.25">
      <c r="A196" t="s">
        <v>391</v>
      </c>
      <c r="B196" t="str">
        <f ca="1">VLOOKUP($A196,IndexLookup,2,FALSE)</f>
        <v>REMC</v>
      </c>
      <c r="C196" t="str">
        <f ca="1">VLOOKUP($B196,ParticipantLookup,2,FALSE)</f>
        <v>Rainbow Energy Marketing Corporation</v>
      </c>
      <c r="D196" t="str">
        <f ca="1">VLOOKUP($A196,IndexLookup,3,FALSE)</f>
        <v>SPCIMP</v>
      </c>
      <c r="E196" t="str">
        <f ca="1">VLOOKUP($D196,FacilityLookup,2,FALSE)</f>
        <v>Alberta-Saskatchewan Intertie - Import</v>
      </c>
      <c r="F196" s="2">
        <f ca="1">IFERROR(VLOOKUP($A196,Lookup2016,17,FALSE),0)</f>
        <v>-26.34</v>
      </c>
      <c r="G196" s="2">
        <f ca="1">IFERROR(VLOOKUP($A196,Lookup2015,17,FALSE),0)</f>
        <v>-2149.36</v>
      </c>
      <c r="H196" s="2">
        <f ca="1">IFERROR(VLOOKUP($A196,Lookup2014,17,FALSE),0)</f>
        <v>-6478.1900000000005</v>
      </c>
      <c r="I196" s="2">
        <f ca="1">SUM(F196:H196)</f>
        <v>-8653.8900000000012</v>
      </c>
    </row>
    <row r="197" spans="1:9" outlineLevel="1" x14ac:dyDescent="0.25">
      <c r="C197" s="3" t="s">
        <v>768</v>
      </c>
      <c r="F197" s="2">
        <f ca="1">SUBTOTAL(9,F192:F196)</f>
        <v>872.43999999999983</v>
      </c>
      <c r="G197" s="2">
        <f ca="1">SUBTOTAL(9,G192:G196)</f>
        <v>-4066.3500000000004</v>
      </c>
      <c r="H197" s="2">
        <f ca="1">SUBTOTAL(9,H192:H196)</f>
        <v>-18659.29</v>
      </c>
      <c r="I197" s="2">
        <f ca="1">SUBTOTAL(9,I192:I196)</f>
        <v>-21853.200000000004</v>
      </c>
    </row>
    <row r="198" spans="1:9" outlineLevel="2" x14ac:dyDescent="0.25">
      <c r="A198" t="s">
        <v>368</v>
      </c>
      <c r="B198" t="str">
        <f ca="1">VLOOKUP($A198,IndexLookup,2,FALSE)</f>
        <v>SCE</v>
      </c>
      <c r="C198" t="str">
        <f ca="1">VLOOKUP($B198,ParticipantLookup,2,FALSE)</f>
        <v>Shell Canada Energy</v>
      </c>
      <c r="D198" t="str">
        <f ca="1">VLOOKUP($A198,IndexLookup,3,FALSE)</f>
        <v>MKR1</v>
      </c>
      <c r="E198" t="str">
        <f ca="1">VLOOKUP($D198,FacilityLookup,2,FALSE)</f>
        <v>Muskeg River Industrial System</v>
      </c>
      <c r="F198" s="2">
        <f ca="1">IFERROR(VLOOKUP($A198,Lookup2016,17,FALSE),0)</f>
        <v>5453.77</v>
      </c>
      <c r="G198" s="2">
        <f ca="1">IFERROR(VLOOKUP($A198,Lookup2015,17,FALSE),0)</f>
        <v>188257.25</v>
      </c>
      <c r="H198" s="2">
        <f ca="1">IFERROR(VLOOKUP($A198,Lookup2014,17,FALSE),0)</f>
        <v>761275.92</v>
      </c>
      <c r="I198" s="2">
        <f ca="1">SUM(F198:H198)</f>
        <v>954986.94000000006</v>
      </c>
    </row>
    <row r="199" spans="1:9" outlineLevel="1" x14ac:dyDescent="0.25">
      <c r="C199" s="3" t="s">
        <v>769</v>
      </c>
      <c r="F199" s="2">
        <f ca="1">SUBTOTAL(9,F198:F198)</f>
        <v>5453.77</v>
      </c>
      <c r="G199" s="2">
        <f ca="1">SUBTOTAL(9,G198:G198)</f>
        <v>188257.25</v>
      </c>
      <c r="H199" s="2">
        <f ca="1">SUBTOTAL(9,H198:H198)</f>
        <v>761275.92</v>
      </c>
      <c r="I199" s="2">
        <f ca="1">SUBTOTAL(9,I198:I198)</f>
        <v>954986.94000000006</v>
      </c>
    </row>
    <row r="200" spans="1:9" outlineLevel="2" x14ac:dyDescent="0.25">
      <c r="A200" t="s">
        <v>400</v>
      </c>
      <c r="B200" t="str">
        <f ca="1">VLOOKUP($A200,IndexLookup,2,FALSE)</f>
        <v>SHEL</v>
      </c>
      <c r="C200" t="str">
        <f ca="1">VLOOKUP($B200,ParticipantLookup,2,FALSE)</f>
        <v>Shell Canada Limited</v>
      </c>
      <c r="D200" t="str">
        <f ca="1">VLOOKUP($A200,IndexLookup,3,FALSE)</f>
        <v>SCTG</v>
      </c>
      <c r="E200" t="str">
        <f ca="1">VLOOKUP($D200,FacilityLookup,2,FALSE)</f>
        <v>Scotford Industrial System</v>
      </c>
      <c r="F200" s="2">
        <f ca="1">IFERROR(VLOOKUP($A200,Lookup2016,17,FALSE),0)</f>
        <v>3838.4</v>
      </c>
      <c r="G200" s="2">
        <f ca="1">IFERROR(VLOOKUP($A200,Lookup2015,17,FALSE),0)</f>
        <v>8349.2199999999993</v>
      </c>
      <c r="H200" s="2">
        <f ca="1">IFERROR(VLOOKUP($A200,Lookup2014,17,FALSE),0)</f>
        <v>6531.9599999999991</v>
      </c>
      <c r="I200" s="2">
        <f ca="1">SUM(F200:H200)</f>
        <v>18719.579999999998</v>
      </c>
    </row>
    <row r="201" spans="1:9" outlineLevel="2" x14ac:dyDescent="0.25">
      <c r="A201" t="s">
        <v>418</v>
      </c>
      <c r="B201" t="str">
        <f ca="1">VLOOKUP($A201,IndexLookup,2,FALSE)</f>
        <v>SHEL</v>
      </c>
      <c r="C201" t="str">
        <f ca="1">VLOOKUP($B201,ParticipantLookup,2,FALSE)</f>
        <v>Shell Canada Limited</v>
      </c>
      <c r="D201" t="str">
        <f ca="1">VLOOKUP($A201,IndexLookup,3,FALSE)</f>
        <v>SHCG</v>
      </c>
      <c r="E201" t="str">
        <f ca="1">VLOOKUP($D201,FacilityLookup,2,FALSE)</f>
        <v>Shell Caroline</v>
      </c>
      <c r="F201" s="2">
        <f ca="1">IFERROR(VLOOKUP($A201,Lookup2016,17,FALSE),0)</f>
        <v>-2692.42</v>
      </c>
      <c r="G201" s="2">
        <f ca="1">IFERROR(VLOOKUP($A201,Lookup2015,17,FALSE),0)</f>
        <v>-272.27</v>
      </c>
      <c r="H201" s="2">
        <f ca="1">IFERROR(VLOOKUP($A201,Lookup2014,17,FALSE),0)</f>
        <v>-235.86999999999998</v>
      </c>
      <c r="I201" s="2">
        <f ca="1">SUM(F201:H201)</f>
        <v>-3200.56</v>
      </c>
    </row>
    <row r="202" spans="1:9" outlineLevel="1" x14ac:dyDescent="0.25">
      <c r="C202" s="3" t="s">
        <v>770</v>
      </c>
      <c r="F202" s="2">
        <f ca="1">SUBTOTAL(9,F200:F201)</f>
        <v>1145.98</v>
      </c>
      <c r="G202" s="2">
        <f ca="1">SUBTOTAL(9,G200:G201)</f>
        <v>8076.9499999999989</v>
      </c>
      <c r="H202" s="2">
        <f ca="1">SUBTOTAL(9,H200:H201)</f>
        <v>6296.0899999999992</v>
      </c>
      <c r="I202" s="2">
        <f ca="1">SUBTOTAL(9,I200:I201)</f>
        <v>15519.019999999999</v>
      </c>
    </row>
    <row r="203" spans="1:9" outlineLevel="2" x14ac:dyDescent="0.25">
      <c r="A203" t="s">
        <v>419</v>
      </c>
      <c r="B203" t="str">
        <f ca="1">VLOOKUP($A203,IndexLookup,2,FALSE)</f>
        <v>CECI</v>
      </c>
      <c r="C203" t="str">
        <f ca="1">VLOOKUP($B203,ParticipantLookup,2,FALSE)</f>
        <v>Shell Energy North America (Canada) Inc.</v>
      </c>
      <c r="D203" t="str">
        <f ca="1">VLOOKUP($A203,IndexLookup,3,FALSE)</f>
        <v>BCHEXP</v>
      </c>
      <c r="E203" t="str">
        <f ca="1">VLOOKUP($D203,FacilityLookup,2,FALSE)</f>
        <v>Alberta-BC Intertie - Export</v>
      </c>
      <c r="F203" s="2">
        <f ca="1">IFERROR(VLOOKUP($A203,Lookup2016,17,FALSE),0)</f>
        <v>198.06999999999996</v>
      </c>
      <c r="G203" s="2">
        <f ca="1">IFERROR(VLOOKUP($A203,Lookup2015,17,FALSE),0)</f>
        <v>0</v>
      </c>
      <c r="H203" s="2">
        <f ca="1">IFERROR(VLOOKUP($A203,Lookup2014,17,FALSE),0)</f>
        <v>0</v>
      </c>
      <c r="I203" s="2">
        <f ca="1">SUM(F203:H203)</f>
        <v>198.06999999999996</v>
      </c>
    </row>
    <row r="204" spans="1:9" outlineLevel="2" x14ac:dyDescent="0.25">
      <c r="A204" t="s">
        <v>417</v>
      </c>
      <c r="B204" t="str">
        <f ca="1">VLOOKUP($A204,IndexLookup,2,FALSE)</f>
        <v>CECI</v>
      </c>
      <c r="C204" t="str">
        <f ca="1">VLOOKUP($B204,ParticipantLookup,2,FALSE)</f>
        <v>Shell Energy North America (Canada) Inc.</v>
      </c>
      <c r="D204" t="str">
        <f ca="1">VLOOKUP($A204,IndexLookup,3,FALSE)</f>
        <v>BCHIMP</v>
      </c>
      <c r="E204" t="str">
        <f ca="1">VLOOKUP($D204,FacilityLookup,2,FALSE)</f>
        <v>Alberta-BC Intertie - Import</v>
      </c>
      <c r="F204" s="2">
        <f ca="1">IFERROR(VLOOKUP($A204,Lookup2016,17,FALSE),0)</f>
        <v>37.549999999999997</v>
      </c>
      <c r="G204" s="2">
        <f ca="1">IFERROR(VLOOKUP($A204,Lookup2015,17,FALSE),0)</f>
        <v>0</v>
      </c>
      <c r="H204" s="2">
        <f ca="1">IFERROR(VLOOKUP($A204,Lookup2014,17,FALSE),0)</f>
        <v>0</v>
      </c>
      <c r="I204" s="2">
        <f ca="1">SUM(F204:H204)</f>
        <v>37.549999999999997</v>
      </c>
    </row>
    <row r="205" spans="1:9" outlineLevel="1" x14ac:dyDescent="0.25">
      <c r="C205" s="3" t="s">
        <v>771</v>
      </c>
      <c r="F205" s="2">
        <f ca="1">SUBTOTAL(9,F203:F204)</f>
        <v>235.61999999999995</v>
      </c>
      <c r="G205" s="2">
        <f ca="1">SUBTOTAL(9,G203:G204)</f>
        <v>0</v>
      </c>
      <c r="H205" s="2">
        <f ca="1">SUBTOTAL(9,H203:H204)</f>
        <v>0</v>
      </c>
      <c r="I205" s="2">
        <f ca="1">SUBTOTAL(9,I203:I204)</f>
        <v>235.61999999999995</v>
      </c>
    </row>
    <row r="206" spans="1:9" outlineLevel="2" x14ac:dyDescent="0.25">
      <c r="A206" t="s">
        <v>396</v>
      </c>
      <c r="B206" t="str">
        <f ca="1">VLOOKUP($A206,IndexLookup,2,FALSE)</f>
        <v>SCR</v>
      </c>
      <c r="C206" t="str">
        <f ca="1">VLOOKUP($B206,ParticipantLookup,2,FALSE)</f>
        <v>Suncor Energy Inc.</v>
      </c>
      <c r="D206" t="str">
        <f ca="1">VLOOKUP($A206,IndexLookup,3,FALSE)</f>
        <v>SCR1</v>
      </c>
      <c r="E206" t="str">
        <f ca="1">VLOOKUP($D206,FacilityLookup,2,FALSE)</f>
        <v>Suncor Industrial System</v>
      </c>
      <c r="F206" s="2">
        <f ca="1">IFERROR(VLOOKUP($A206,Lookup2016,17,FALSE),0)</f>
        <v>-2069209.0999999996</v>
      </c>
      <c r="G206" s="2">
        <f ca="1">IFERROR(VLOOKUP($A206,Lookup2015,17,FALSE),0)</f>
        <v>-2680714.5200000005</v>
      </c>
      <c r="H206" s="2">
        <f ca="1">IFERROR(VLOOKUP($A206,Lookup2014,17,FALSE),0)</f>
        <v>-403225.4</v>
      </c>
      <c r="I206" s="2">
        <f ca="1">SUM(F206:H206)</f>
        <v>-5153149.0200000005</v>
      </c>
    </row>
    <row r="207" spans="1:9" outlineLevel="1" x14ac:dyDescent="0.25">
      <c r="C207" s="3" t="s">
        <v>772</v>
      </c>
      <c r="F207" s="2">
        <f ca="1">SUBTOTAL(9,F206:F206)</f>
        <v>-2069209.0999999996</v>
      </c>
      <c r="G207" s="2">
        <f ca="1">SUBTOTAL(9,G206:G206)</f>
        <v>-2680714.5200000005</v>
      </c>
      <c r="H207" s="2">
        <f ca="1">SUBTOTAL(9,H206:H206)</f>
        <v>-403225.4</v>
      </c>
      <c r="I207" s="2">
        <f ca="1">SUBTOTAL(9,I206:I206)</f>
        <v>-5153149.0200000005</v>
      </c>
    </row>
    <row r="208" spans="1:9" outlineLevel="2" x14ac:dyDescent="0.25">
      <c r="A208" t="s">
        <v>397</v>
      </c>
      <c r="B208" t="str">
        <f ca="1">VLOOKUP($A208,IndexLookup,2,FALSE)</f>
        <v>SEPI</v>
      </c>
      <c r="C208" t="str">
        <f ca="1">VLOOKUP($B208,ParticipantLookup,2,FALSE)</f>
        <v>Suncor Energy Products Inc.</v>
      </c>
      <c r="D208" t="str">
        <f ca="1">VLOOKUP($A208,IndexLookup,3,FALSE)</f>
        <v>SCR2</v>
      </c>
      <c r="E208" t="str">
        <f ca="1">VLOOKUP($D208,FacilityLookup,2,FALSE)</f>
        <v>Magrath Wind Facility</v>
      </c>
      <c r="F208" s="2">
        <f ca="1">IFERROR(VLOOKUP($A208,Lookup2016,17,FALSE),0)</f>
        <v>13791.39</v>
      </c>
      <c r="G208" s="2">
        <f ca="1">IFERROR(VLOOKUP($A208,Lookup2015,17,FALSE),0)</f>
        <v>-7003.3900000000012</v>
      </c>
      <c r="H208" s="2">
        <f ca="1">IFERROR(VLOOKUP($A208,Lookup2014,17,FALSE),0)</f>
        <v>-24353.5</v>
      </c>
      <c r="I208" s="2">
        <f ca="1">SUM(F208:H208)</f>
        <v>-17565.5</v>
      </c>
    </row>
    <row r="209" spans="1:9" outlineLevel="2" x14ac:dyDescent="0.25">
      <c r="A209" t="s">
        <v>398</v>
      </c>
      <c r="B209" t="str">
        <f ca="1">VLOOKUP($A209,IndexLookup,2,FALSE)</f>
        <v>SEPI</v>
      </c>
      <c r="C209" t="str">
        <f ca="1">VLOOKUP($B209,ParticipantLookup,2,FALSE)</f>
        <v>Suncor Energy Products Inc.</v>
      </c>
      <c r="D209" t="str">
        <f ca="1">VLOOKUP($A209,IndexLookup,3,FALSE)</f>
        <v>SCR3</v>
      </c>
      <c r="E209" t="str">
        <f ca="1">VLOOKUP($D209,FacilityLookup,2,FALSE)</f>
        <v>Chin Chute Wind Facility</v>
      </c>
      <c r="F209" s="2">
        <f ca="1">IFERROR(VLOOKUP($A209,Lookup2016,17,FALSE),0)</f>
        <v>5579.7299999999987</v>
      </c>
      <c r="G209" s="2">
        <f ca="1">IFERROR(VLOOKUP($A209,Lookup2015,17,FALSE),0)</f>
        <v>-23336.989999999998</v>
      </c>
      <c r="H209" s="2">
        <f ca="1">IFERROR(VLOOKUP($A209,Lookup2014,17,FALSE),0)</f>
        <v>-59727.729999999996</v>
      </c>
      <c r="I209" s="2">
        <f ca="1">SUM(F209:H209)</f>
        <v>-77484.989999999991</v>
      </c>
    </row>
    <row r="210" spans="1:9" outlineLevel="2" x14ac:dyDescent="0.25">
      <c r="A210" t="s">
        <v>457</v>
      </c>
      <c r="B210" t="str">
        <f ca="1">VLOOKUP($A210,IndexLookup,2,FALSE)</f>
        <v>SEPI</v>
      </c>
      <c r="C210" t="str">
        <f ca="1">VLOOKUP($B210,ParticipantLookup,2,FALSE)</f>
        <v>Suncor Energy Products Inc.</v>
      </c>
      <c r="D210" t="str">
        <f ca="1">VLOOKUP($A210,IndexLookup,3,FALSE)</f>
        <v>SCR4</v>
      </c>
      <c r="E210" t="str">
        <f ca="1">VLOOKUP($D210,FacilityLookup,2,FALSE)</f>
        <v>Wintering Hills Wind Facility</v>
      </c>
      <c r="F210" s="2">
        <f ca="1">IFERROR(VLOOKUP($A210,Lookup2016,17,FALSE),0)</f>
        <v>0</v>
      </c>
      <c r="G210" s="2">
        <f ca="1">IFERROR(VLOOKUP($A210,Lookup2015,17,FALSE),0)</f>
        <v>-83991.530000000013</v>
      </c>
      <c r="H210" s="2">
        <f ca="1">IFERROR(VLOOKUP($A210,Lookup2014,17,FALSE),0)</f>
        <v>-127917.45000000003</v>
      </c>
      <c r="I210" s="2">
        <f ca="1">SUM(F210:H210)</f>
        <v>-211908.98000000004</v>
      </c>
    </row>
    <row r="211" spans="1:9" outlineLevel="1" x14ac:dyDescent="0.25">
      <c r="C211" s="3" t="s">
        <v>773</v>
      </c>
      <c r="F211" s="2">
        <f ca="1">SUBTOTAL(9,F208:F210)</f>
        <v>19371.12</v>
      </c>
      <c r="G211" s="2">
        <f ca="1">SUBTOTAL(9,G208:G210)</f>
        <v>-114331.91</v>
      </c>
      <c r="H211" s="2">
        <f ca="1">SUBTOTAL(9,H208:H210)</f>
        <v>-211998.68000000002</v>
      </c>
      <c r="I211" s="2">
        <f ca="1">SUBTOTAL(9,I208:I210)</f>
        <v>-306959.47000000003</v>
      </c>
    </row>
    <row r="212" spans="1:9" outlineLevel="2" x14ac:dyDescent="0.25">
      <c r="A212" t="s">
        <v>395</v>
      </c>
      <c r="B212" t="str">
        <f ca="1">VLOOKUP($A212,IndexLookup,2,FALSE)</f>
        <v>SCL</v>
      </c>
      <c r="C212" t="str">
        <f ca="1">VLOOKUP($B212,ParticipantLookup,2,FALSE)</f>
        <v>Syncrude Canada Ltd.</v>
      </c>
      <c r="D212" t="str">
        <f ca="1">VLOOKUP($A212,IndexLookup,3,FALSE)</f>
        <v>SCL1</v>
      </c>
      <c r="E212" t="str">
        <f ca="1">VLOOKUP($D212,FacilityLookup,2,FALSE)</f>
        <v>Syncrude Industrial System</v>
      </c>
      <c r="F212" s="2">
        <f ca="1">IFERROR(VLOOKUP($A212,Lookup2016,17,FALSE),0)</f>
        <v>19300.640000000003</v>
      </c>
      <c r="G212" s="2">
        <f ca="1">IFERROR(VLOOKUP($A212,Lookup2015,17,FALSE),0)</f>
        <v>188401.68</v>
      </c>
      <c r="H212" s="2">
        <f ca="1">IFERROR(VLOOKUP($A212,Lookup2014,17,FALSE),0)</f>
        <v>875801.59999999986</v>
      </c>
      <c r="I212" s="2">
        <f ca="1">SUM(F212:H212)</f>
        <v>1083503.92</v>
      </c>
    </row>
    <row r="213" spans="1:9" outlineLevel="1" x14ac:dyDescent="0.25">
      <c r="C213" s="3" t="s">
        <v>774</v>
      </c>
      <c r="F213" s="2">
        <f ca="1">SUBTOTAL(9,F212:F212)</f>
        <v>19300.640000000003</v>
      </c>
      <c r="G213" s="2">
        <f ca="1">SUBTOTAL(9,G212:G212)</f>
        <v>188401.68</v>
      </c>
      <c r="H213" s="2">
        <f ca="1">SUBTOTAL(9,H212:H212)</f>
        <v>875801.59999999986</v>
      </c>
      <c r="I213" s="2">
        <f ca="1">SUBTOTAL(9,I212:I212)</f>
        <v>1083503.92</v>
      </c>
    </row>
    <row r="214" spans="1:9" outlineLevel="2" x14ac:dyDescent="0.25">
      <c r="A214" t="s">
        <v>445</v>
      </c>
      <c r="B214" t="str">
        <f ca="1">VLOOKUP($A214,IndexLookup,2,FALSE)</f>
        <v>PPLE</v>
      </c>
      <c r="C214" t="str">
        <f ca="1">VLOOKUP($B214,ParticipantLookup,2,FALSE)</f>
        <v>Talen Energy Marketing, LLC</v>
      </c>
      <c r="D214" t="str">
        <f ca="1">VLOOKUP($A214,IndexLookup,3,FALSE)</f>
        <v>120SIMP</v>
      </c>
      <c r="E214" t="str">
        <f ca="1">VLOOKUP($D214,FacilityLookup,2,FALSE)</f>
        <v>Alberta-Montana Intertie - Import</v>
      </c>
      <c r="F214" s="2">
        <f ca="1">IFERROR(VLOOKUP($A214,Lookup2016,17,FALSE),0)</f>
        <v>0</v>
      </c>
      <c r="G214" s="2">
        <f ca="1">IFERROR(VLOOKUP($A214,Lookup2015,17,FALSE),0)</f>
        <v>-13.529999999999994</v>
      </c>
      <c r="H214" s="2">
        <f ca="1">IFERROR(VLOOKUP($A214,Lookup2014,17,FALSE),0)</f>
        <v>-252.89000000000001</v>
      </c>
      <c r="I214" s="2">
        <f ca="1">SUM(F214:H214)</f>
        <v>-266.42</v>
      </c>
    </row>
    <row r="215" spans="1:9" outlineLevel="1" x14ac:dyDescent="0.25">
      <c r="C215" s="3" t="s">
        <v>775</v>
      </c>
      <c r="F215" s="2">
        <f ca="1">SUBTOTAL(9,F214:F214)</f>
        <v>0</v>
      </c>
      <c r="G215" s="2">
        <f ca="1">SUBTOTAL(9,G214:G214)</f>
        <v>-13.529999999999994</v>
      </c>
      <c r="H215" s="2">
        <f ca="1">SUBTOTAL(9,H214:H214)</f>
        <v>-252.89000000000001</v>
      </c>
      <c r="I215" s="2">
        <f ca="1">SUBTOTAL(9,I214:I214)</f>
        <v>-266.42</v>
      </c>
    </row>
    <row r="216" spans="1:9" outlineLevel="2" x14ac:dyDescent="0.25">
      <c r="A216" t="s">
        <v>434</v>
      </c>
      <c r="B216" t="str">
        <f ca="1">VLOOKUP($A216,IndexLookup,2,FALSE)</f>
        <v>TEC</v>
      </c>
      <c r="C216" t="str">
        <f ca="1">VLOOKUP($B216,ParticipantLookup,2,FALSE)</f>
        <v>TEC Energy Inc.</v>
      </c>
      <c r="D216" t="str">
        <f ca="1">VLOOKUP($A216,IndexLookup,3,FALSE)</f>
        <v>SPCEXP</v>
      </c>
      <c r="E216" t="str">
        <f ca="1">VLOOKUP($D216,FacilityLookup,2,FALSE)</f>
        <v>Alberta-Saskatchewan Intertie - Export</v>
      </c>
      <c r="F216" s="2">
        <f ca="1">IFERROR(VLOOKUP($A216,Lookup2016,17,FALSE),0)</f>
        <v>9.0000000000000177E-2</v>
      </c>
      <c r="G216" s="2">
        <f ca="1">IFERROR(VLOOKUP($A216,Lookup2015,17,FALSE),0)</f>
        <v>0</v>
      </c>
      <c r="H216" s="2">
        <f ca="1">IFERROR(VLOOKUP($A216,Lookup2014,17,FALSE),0)</f>
        <v>0</v>
      </c>
      <c r="I216" s="2">
        <f ca="1">SUM(F216:H216)</f>
        <v>9.0000000000000177E-2</v>
      </c>
    </row>
    <row r="217" spans="1:9" outlineLevel="1" x14ac:dyDescent="0.25">
      <c r="C217" s="3" t="s">
        <v>776</v>
      </c>
      <c r="F217" s="2">
        <f ca="1">SUBTOTAL(9,F216:F216)</f>
        <v>9.0000000000000177E-2</v>
      </c>
      <c r="G217" s="2">
        <f ca="1">SUBTOTAL(9,G216:G216)</f>
        <v>0</v>
      </c>
      <c r="H217" s="2">
        <f ca="1">SUBTOTAL(9,H216:H216)</f>
        <v>0</v>
      </c>
      <c r="I217" s="2">
        <f ca="1">SUBTOTAL(9,I216:I216)</f>
        <v>9.0000000000000177E-2</v>
      </c>
    </row>
    <row r="218" spans="1:9" outlineLevel="2" x14ac:dyDescent="0.25">
      <c r="A218" t="s">
        <v>468</v>
      </c>
      <c r="B218" t="str">
        <f ca="1">VLOOKUP($A218,IndexLookup,2,FALSE)</f>
        <v>TPCI</v>
      </c>
      <c r="C218" t="str">
        <f ca="1">VLOOKUP($B218,ParticipantLookup,2,FALSE)</f>
        <v>Tenaska Power Canada</v>
      </c>
      <c r="D218" t="str">
        <f ca="1">VLOOKUP($A218,IndexLookup,3,FALSE)</f>
        <v>120SIMP</v>
      </c>
      <c r="E218" t="str">
        <f ca="1">VLOOKUP($D218,FacilityLookup,2,FALSE)</f>
        <v>Alberta-Montana Intertie - Import</v>
      </c>
      <c r="F218" s="2">
        <f ca="1">IFERROR(VLOOKUP($A218,Lookup2016,17,FALSE),0)</f>
        <v>0</v>
      </c>
      <c r="G218" s="2">
        <f ca="1">IFERROR(VLOOKUP($A218,Lookup2015,17,FALSE),0)</f>
        <v>0</v>
      </c>
      <c r="H218" s="2">
        <f ca="1">IFERROR(VLOOKUP($A218,Lookup2014,17,FALSE),0)</f>
        <v>-69.279999999999987</v>
      </c>
      <c r="I218" s="2">
        <f ca="1">SUM(F218:H218)</f>
        <v>-69.279999999999987</v>
      </c>
    </row>
    <row r="219" spans="1:9" outlineLevel="2" x14ac:dyDescent="0.25">
      <c r="A219" t="s">
        <v>435</v>
      </c>
      <c r="B219" t="str">
        <f ca="1">VLOOKUP($A219,IndexLookup,2,FALSE)</f>
        <v>TPCI</v>
      </c>
      <c r="C219" t="str">
        <f ca="1">VLOOKUP($B219,ParticipantLookup,2,FALSE)</f>
        <v>Tenaska Power Canada</v>
      </c>
      <c r="D219" t="str">
        <f ca="1">VLOOKUP($A219,IndexLookup,3,FALSE)</f>
        <v>SPCEXP</v>
      </c>
      <c r="E219" t="str">
        <f ca="1">VLOOKUP($D219,FacilityLookup,2,FALSE)</f>
        <v>Alberta-Saskatchewan Intertie - Export</v>
      </c>
      <c r="F219" s="2">
        <f ca="1">IFERROR(VLOOKUP($A219,Lookup2016,17,FALSE),0)</f>
        <v>17.039999999999996</v>
      </c>
      <c r="G219" s="2">
        <f ca="1">IFERROR(VLOOKUP($A219,Lookup2015,17,FALSE),0)</f>
        <v>0</v>
      </c>
      <c r="H219" s="2">
        <f ca="1">IFERROR(VLOOKUP($A219,Lookup2014,17,FALSE),0)</f>
        <v>0</v>
      </c>
      <c r="I219" s="2">
        <f ca="1">SUM(F219:H219)</f>
        <v>17.039999999999996</v>
      </c>
    </row>
    <row r="220" spans="1:9" outlineLevel="1" x14ac:dyDescent="0.25">
      <c r="C220" s="3" t="s">
        <v>777</v>
      </c>
      <c r="F220" s="2">
        <f ca="1">SUBTOTAL(9,F218:F219)</f>
        <v>17.039999999999996</v>
      </c>
      <c r="G220" s="2">
        <f ca="1">SUBTOTAL(9,G218:G219)</f>
        <v>0</v>
      </c>
      <c r="H220" s="2">
        <f ca="1">SUBTOTAL(9,H218:H219)</f>
        <v>-69.279999999999987</v>
      </c>
      <c r="I220" s="2">
        <f ca="1">SUBTOTAL(9,I218:I219)</f>
        <v>-52.239999999999995</v>
      </c>
    </row>
    <row r="221" spans="1:9" outlineLevel="2" x14ac:dyDescent="0.25">
      <c r="A221" t="s">
        <v>365</v>
      </c>
      <c r="B221" t="str">
        <f ca="1">VLOOKUP($A221,IndexLookup,2,FALSE)</f>
        <v>MANH</v>
      </c>
      <c r="C221" t="str">
        <f ca="1">VLOOKUP($B221,ParticipantLookup,2,FALSE)</f>
        <v>The Manitoba Hydro-Electric Board</v>
      </c>
      <c r="D221" t="str">
        <f ca="1">VLOOKUP($A221,IndexLookup,3,FALSE)</f>
        <v>SPCIMP</v>
      </c>
      <c r="E221" t="str">
        <f ca="1">VLOOKUP($D221,FacilityLookup,2,FALSE)</f>
        <v>Alberta-Saskatchewan Intertie - Import</v>
      </c>
      <c r="F221" s="2">
        <f ca="1">IFERROR(VLOOKUP($A221,Lookup2016,17,FALSE),0)</f>
        <v>-761.21</v>
      </c>
      <c r="G221" s="2">
        <f ca="1">IFERROR(VLOOKUP($A221,Lookup2015,17,FALSE),0)</f>
        <v>-28005.550000000003</v>
      </c>
      <c r="H221" s="2">
        <f ca="1">IFERROR(VLOOKUP($A221,Lookup2014,17,FALSE),0)</f>
        <v>-12512.72</v>
      </c>
      <c r="I221" s="2">
        <f ca="1">SUM(F221:H221)</f>
        <v>-41279.480000000003</v>
      </c>
    </row>
    <row r="222" spans="1:9" outlineLevel="1" x14ac:dyDescent="0.25">
      <c r="C222" s="3" t="s">
        <v>778</v>
      </c>
      <c r="F222" s="2">
        <f ca="1">SUBTOTAL(9,F221:F221)</f>
        <v>-761.21</v>
      </c>
      <c r="G222" s="2">
        <f ca="1">SUBTOTAL(9,G221:G221)</f>
        <v>-28005.550000000003</v>
      </c>
      <c r="H222" s="2">
        <f ca="1">SUBTOTAL(9,H221:H221)</f>
        <v>-12512.72</v>
      </c>
      <c r="I222" s="2">
        <f ca="1">SUBTOTAL(9,I221:I221)</f>
        <v>-41279.480000000003</v>
      </c>
    </row>
    <row r="223" spans="1:9" outlineLevel="2" x14ac:dyDescent="0.25">
      <c r="A223" t="s">
        <v>295</v>
      </c>
      <c r="B223" t="str">
        <f t="shared" ref="B223:B231" ca="1" si="32">VLOOKUP($A223,IndexLookup,2,FALSE)</f>
        <v>VQW</v>
      </c>
      <c r="C223" t="str">
        <f t="shared" ref="C223:C231" ca="1" si="33">VLOOKUP($B223,ParticipantLookup,2,FALSE)</f>
        <v>TransAlta Corporation</v>
      </c>
      <c r="D223" t="str">
        <f t="shared" ref="D223:D231" ca="1" si="34">VLOOKUP($A223,IndexLookup,3,FALSE)</f>
        <v>ARD1</v>
      </c>
      <c r="E223" t="str">
        <f t="shared" ref="E223:E231" ca="1" si="35">VLOOKUP($D223,FacilityLookup,2,FALSE)</f>
        <v>Ardenville Wind Facility</v>
      </c>
      <c r="F223" s="2">
        <f t="shared" ref="F223:F231" ca="1" si="36">IFERROR(VLOOKUP($A223,Lookup2016,17,FALSE),0)</f>
        <v>21599.550000000003</v>
      </c>
      <c r="G223" s="2">
        <f t="shared" ref="G223:G231" ca="1" si="37">IFERROR(VLOOKUP($A223,Lookup2015,17,FALSE),0)</f>
        <v>21445.959999999995</v>
      </c>
      <c r="H223" s="2">
        <f t="shared" ref="H223:H231" ca="1" si="38">IFERROR(VLOOKUP($A223,Lookup2014,17,FALSE),0)</f>
        <v>36030.04</v>
      </c>
      <c r="I223" s="2">
        <f t="shared" ref="I223:I231" ca="1" si="39">SUM(F223:H223)</f>
        <v>79075.549999999988</v>
      </c>
    </row>
    <row r="224" spans="1:9" outlineLevel="2" x14ac:dyDescent="0.25">
      <c r="A224" t="s">
        <v>307</v>
      </c>
      <c r="B224" t="str">
        <f t="shared" ca="1" si="32"/>
        <v>VQW</v>
      </c>
      <c r="C224" t="str">
        <f t="shared" ca="1" si="33"/>
        <v>TransAlta Corporation</v>
      </c>
      <c r="D224" t="str">
        <f t="shared" ca="1" si="34"/>
        <v>BTR1</v>
      </c>
      <c r="E224" t="str">
        <f t="shared" ca="1" si="35"/>
        <v>Blue Trail Wind Facility</v>
      </c>
      <c r="F224" s="2">
        <f t="shared" ca="1" si="36"/>
        <v>24246.789999999997</v>
      </c>
      <c r="G224" s="2">
        <f t="shared" ca="1" si="37"/>
        <v>30091.639999999996</v>
      </c>
      <c r="H224" s="2">
        <f t="shared" ca="1" si="38"/>
        <v>46018.829999999994</v>
      </c>
      <c r="I224" s="2">
        <f t="shared" ca="1" si="39"/>
        <v>100357.25999999998</v>
      </c>
    </row>
    <row r="225" spans="1:9" outlineLevel="2" x14ac:dyDescent="0.25">
      <c r="A225" t="s">
        <v>313</v>
      </c>
      <c r="B225" t="str">
        <f t="shared" ca="1" si="32"/>
        <v>VQW</v>
      </c>
      <c r="C225" t="str">
        <f t="shared" ca="1" si="33"/>
        <v>TransAlta Corporation</v>
      </c>
      <c r="D225" t="str">
        <f t="shared" ca="1" si="34"/>
        <v>CR1</v>
      </c>
      <c r="E225" t="str">
        <f t="shared" ca="1" si="35"/>
        <v>Castle River #1 Wind Facility</v>
      </c>
      <c r="F225" s="2">
        <f t="shared" ca="1" si="36"/>
        <v>25713.26</v>
      </c>
      <c r="G225" s="2">
        <f t="shared" ca="1" si="37"/>
        <v>10438.699999999999</v>
      </c>
      <c r="H225" s="2">
        <f t="shared" ca="1" si="38"/>
        <v>-20148.88</v>
      </c>
      <c r="I225" s="2">
        <f t="shared" ca="1" si="39"/>
        <v>16003.079999999998</v>
      </c>
    </row>
    <row r="226" spans="1:9" outlineLevel="2" x14ac:dyDescent="0.25">
      <c r="A226" t="s">
        <v>314</v>
      </c>
      <c r="B226" t="str">
        <f t="shared" ca="1" si="32"/>
        <v>VQW</v>
      </c>
      <c r="C226" t="str">
        <f t="shared" ca="1" si="33"/>
        <v>TransAlta Corporation</v>
      </c>
      <c r="D226" t="str">
        <f t="shared" ca="1" si="34"/>
        <v>CRE3</v>
      </c>
      <c r="E226" t="str">
        <f t="shared" ca="1" si="35"/>
        <v>Cowley North Wind Facility</v>
      </c>
      <c r="F226" s="2">
        <f t="shared" ca="1" si="36"/>
        <v>16872.059999999998</v>
      </c>
      <c r="G226" s="2">
        <f t="shared" ca="1" si="37"/>
        <v>32555.03</v>
      </c>
      <c r="H226" s="2">
        <f t="shared" ca="1" si="38"/>
        <v>32273.25</v>
      </c>
      <c r="I226" s="2">
        <f t="shared" ca="1" si="39"/>
        <v>81700.34</v>
      </c>
    </row>
    <row r="227" spans="1:9" outlineLevel="2" x14ac:dyDescent="0.25">
      <c r="A227" t="s">
        <v>350</v>
      </c>
      <c r="B227" t="str">
        <f t="shared" ca="1" si="32"/>
        <v>TAC3</v>
      </c>
      <c r="C227" t="str">
        <f t="shared" ca="1" si="33"/>
        <v>TransAlta Corporation</v>
      </c>
      <c r="D227" t="str">
        <f t="shared" ca="1" si="34"/>
        <v>GWW1</v>
      </c>
      <c r="E227" t="str">
        <f t="shared" ca="1" si="35"/>
        <v>Soderglen Wind Facility</v>
      </c>
      <c r="F227" s="2">
        <f t="shared" ca="1" si="36"/>
        <v>44273.830000000009</v>
      </c>
      <c r="G227" s="2">
        <f t="shared" ca="1" si="37"/>
        <v>11183.480000000001</v>
      </c>
      <c r="H227" s="2">
        <f t="shared" ca="1" si="38"/>
        <v>0</v>
      </c>
      <c r="I227" s="2">
        <f t="shared" ca="1" si="39"/>
        <v>55457.310000000012</v>
      </c>
    </row>
    <row r="228" spans="1:9" outlineLevel="2" x14ac:dyDescent="0.25">
      <c r="A228" t="s">
        <v>354</v>
      </c>
      <c r="B228" t="str">
        <f t="shared" ca="1" si="32"/>
        <v>VQW</v>
      </c>
      <c r="C228" t="str">
        <f t="shared" ca="1" si="33"/>
        <v>TransAlta Corporation</v>
      </c>
      <c r="D228" t="str">
        <f t="shared" ca="1" si="34"/>
        <v>IEW1</v>
      </c>
      <c r="E228" t="str">
        <f t="shared" ca="1" si="35"/>
        <v>Summerview 1 Wind Facility</v>
      </c>
      <c r="F228" s="2">
        <f t="shared" ca="1" si="36"/>
        <v>59913.299999999988</v>
      </c>
      <c r="G228" s="2">
        <f t="shared" ca="1" si="37"/>
        <v>42546.649999999994</v>
      </c>
      <c r="H228" s="2">
        <f t="shared" ca="1" si="38"/>
        <v>39123.890000000014</v>
      </c>
      <c r="I228" s="2">
        <f t="shared" ca="1" si="39"/>
        <v>141583.84</v>
      </c>
    </row>
    <row r="229" spans="1:9" outlineLevel="2" x14ac:dyDescent="0.25">
      <c r="A229" t="s">
        <v>355</v>
      </c>
      <c r="B229" t="str">
        <f t="shared" ca="1" si="32"/>
        <v>VQW</v>
      </c>
      <c r="C229" t="str">
        <f t="shared" ca="1" si="33"/>
        <v>TransAlta Corporation</v>
      </c>
      <c r="D229" t="str">
        <f t="shared" ca="1" si="34"/>
        <v>IEW2</v>
      </c>
      <c r="E229" t="str">
        <f t="shared" ca="1" si="35"/>
        <v>Summerview 2 Wind Facility</v>
      </c>
      <c r="F229" s="2">
        <f t="shared" ca="1" si="36"/>
        <v>59661.619999999995</v>
      </c>
      <c r="G229" s="2">
        <f t="shared" ca="1" si="37"/>
        <v>48636.999999999993</v>
      </c>
      <c r="H229" s="2">
        <f t="shared" ca="1" si="38"/>
        <v>54627.729999999996</v>
      </c>
      <c r="I229" s="2">
        <f t="shared" ca="1" si="39"/>
        <v>162926.34999999998</v>
      </c>
    </row>
    <row r="230" spans="1:9" outlineLevel="2" x14ac:dyDescent="0.25">
      <c r="A230" t="s">
        <v>399</v>
      </c>
      <c r="B230" t="str">
        <f t="shared" ca="1" si="32"/>
        <v>TAC4</v>
      </c>
      <c r="C230" t="str">
        <f t="shared" ca="1" si="33"/>
        <v>TransAlta Corporation</v>
      </c>
      <c r="D230" t="str">
        <f t="shared" ca="1" si="34"/>
        <v>SCR4</v>
      </c>
      <c r="E230" t="str">
        <f t="shared" ca="1" si="35"/>
        <v>Wintering Hills Wind Facility</v>
      </c>
      <c r="F230" s="2">
        <f t="shared" ca="1" si="36"/>
        <v>45786.17</v>
      </c>
      <c r="G230" s="2">
        <f t="shared" ca="1" si="37"/>
        <v>-38386.54</v>
      </c>
      <c r="H230" s="2">
        <f t="shared" ca="1" si="38"/>
        <v>0</v>
      </c>
      <c r="I230" s="2">
        <f t="shared" ca="1" si="39"/>
        <v>7399.6299999999974</v>
      </c>
    </row>
    <row r="231" spans="1:9" outlineLevel="2" x14ac:dyDescent="0.25">
      <c r="A231" t="s">
        <v>427</v>
      </c>
      <c r="B231" t="str">
        <f t="shared" ca="1" si="32"/>
        <v>TAC2</v>
      </c>
      <c r="C231" t="str">
        <f t="shared" ca="1" si="33"/>
        <v>TransAlta Corporation</v>
      </c>
      <c r="D231" t="str">
        <f t="shared" ca="1" si="34"/>
        <v>TAY1</v>
      </c>
      <c r="E231" t="str">
        <f t="shared" ca="1" si="35"/>
        <v>Taylor Hydro Facility</v>
      </c>
      <c r="F231" s="2">
        <f t="shared" ca="1" si="36"/>
        <v>-16362.639999999998</v>
      </c>
      <c r="G231" s="2">
        <f t="shared" ca="1" si="37"/>
        <v>-87435.560000000012</v>
      </c>
      <c r="H231" s="2">
        <f t="shared" ca="1" si="38"/>
        <v>-81162.460000000006</v>
      </c>
      <c r="I231" s="2">
        <f t="shared" ca="1" si="39"/>
        <v>-184960.66000000003</v>
      </c>
    </row>
    <row r="232" spans="1:9" outlineLevel="1" x14ac:dyDescent="0.25">
      <c r="C232" s="3" t="s">
        <v>779</v>
      </c>
      <c r="F232" s="2">
        <f ca="1">SUBTOTAL(9,F223:F231)</f>
        <v>281703.93999999994</v>
      </c>
      <c r="G232" s="2">
        <f ca="1">SUBTOTAL(9,G223:G231)</f>
        <v>71076.359999999942</v>
      </c>
      <c r="H232" s="2">
        <f ca="1">SUBTOTAL(9,H223:H231)</f>
        <v>106762.39999999998</v>
      </c>
      <c r="I232" s="2">
        <f ca="1">SUBTOTAL(9,I223:I231)</f>
        <v>459542.69999999995</v>
      </c>
    </row>
    <row r="233" spans="1:9" outlineLevel="2" x14ac:dyDescent="0.25">
      <c r="A233" t="s">
        <v>432</v>
      </c>
      <c r="B233" t="str">
        <f ca="1">VLOOKUP($A233,IndexLookup,2,FALSE)</f>
        <v>TEN</v>
      </c>
      <c r="C233" t="str">
        <f ca="1">VLOOKUP($B233,ParticipantLookup,2,FALSE)</f>
        <v>TransAlta Energy Marketing Corp.</v>
      </c>
      <c r="D233" t="str">
        <f ca="1">VLOOKUP($A233,IndexLookup,3,FALSE)</f>
        <v>120SIMP</v>
      </c>
      <c r="E233" t="str">
        <f ca="1">VLOOKUP($D233,FacilityLookup,2,FALSE)</f>
        <v>Alberta-Montana Intertie - Import</v>
      </c>
      <c r="F233" s="2">
        <f ca="1">IFERROR(VLOOKUP($A233,Lookup2016,17,FALSE),0)</f>
        <v>6.620000000000001</v>
      </c>
      <c r="G233" s="2">
        <f ca="1">IFERROR(VLOOKUP($A233,Lookup2015,17,FALSE),0)</f>
        <v>-5.1399999999999961</v>
      </c>
      <c r="H233" s="2">
        <f ca="1">IFERROR(VLOOKUP($A233,Lookup2014,17,FALSE),0)</f>
        <v>-1026.4199999999998</v>
      </c>
      <c r="I233" s="2">
        <f ca="1">SUM(F233:H233)</f>
        <v>-1024.9399999999998</v>
      </c>
    </row>
    <row r="234" spans="1:9" outlineLevel="2" x14ac:dyDescent="0.25">
      <c r="A234" t="s">
        <v>431</v>
      </c>
      <c r="B234" t="str">
        <f ca="1">VLOOKUP($A234,IndexLookup,2,FALSE)</f>
        <v>TEN</v>
      </c>
      <c r="C234" t="str">
        <f ca="1">VLOOKUP($B234,ParticipantLookup,2,FALSE)</f>
        <v>TransAlta Energy Marketing Corp.</v>
      </c>
      <c r="D234" t="str">
        <f ca="1">VLOOKUP($A234,IndexLookup,3,FALSE)</f>
        <v>BCHEXP</v>
      </c>
      <c r="E234" t="str">
        <f ca="1">VLOOKUP($D234,FacilityLookup,2,FALSE)</f>
        <v>Alberta-BC Intertie - Export</v>
      </c>
      <c r="F234" s="2">
        <f ca="1">IFERROR(VLOOKUP($A234,Lookup2016,17,FALSE),0)</f>
        <v>147.66</v>
      </c>
      <c r="G234" s="2">
        <f ca="1">IFERROR(VLOOKUP($A234,Lookup2015,17,FALSE),0)</f>
        <v>258.36</v>
      </c>
      <c r="H234" s="2">
        <f ca="1">IFERROR(VLOOKUP($A234,Lookup2014,17,FALSE),0)</f>
        <v>1.1899999999999942</v>
      </c>
      <c r="I234" s="2">
        <f ca="1">SUM(F234:H234)</f>
        <v>407.21</v>
      </c>
    </row>
    <row r="235" spans="1:9" outlineLevel="2" x14ac:dyDescent="0.25">
      <c r="A235" t="s">
        <v>430</v>
      </c>
      <c r="B235" t="str">
        <f ca="1">VLOOKUP($A235,IndexLookup,2,FALSE)</f>
        <v>TEN</v>
      </c>
      <c r="C235" t="str">
        <f ca="1">VLOOKUP($B235,ParticipantLookup,2,FALSE)</f>
        <v>TransAlta Energy Marketing Corp.</v>
      </c>
      <c r="D235" t="str">
        <f ca="1">VLOOKUP($A235,IndexLookup,3,FALSE)</f>
        <v>BCHIMP</v>
      </c>
      <c r="E235" t="str">
        <f ca="1">VLOOKUP($D235,FacilityLookup,2,FALSE)</f>
        <v>Alberta-BC Intertie - Import</v>
      </c>
      <c r="F235" s="2">
        <f ca="1">IFERROR(VLOOKUP($A235,Lookup2016,17,FALSE),0)</f>
        <v>13731.070000000003</v>
      </c>
      <c r="G235" s="2">
        <f ca="1">IFERROR(VLOOKUP($A235,Lookup2015,17,FALSE),0)</f>
        <v>-36311.919999999998</v>
      </c>
      <c r="H235" s="2">
        <f ca="1">IFERROR(VLOOKUP($A235,Lookup2014,17,FALSE),0)</f>
        <v>-23976.9</v>
      </c>
      <c r="I235" s="2">
        <f ca="1">SUM(F235:H235)</f>
        <v>-46557.75</v>
      </c>
    </row>
    <row r="236" spans="1:9" outlineLevel="2" x14ac:dyDescent="0.25">
      <c r="A236" t="s">
        <v>458</v>
      </c>
      <c r="B236" t="str">
        <f ca="1">VLOOKUP($A236,IndexLookup,2,FALSE)</f>
        <v>TEN</v>
      </c>
      <c r="C236" t="str">
        <f ca="1">VLOOKUP($B236,ParticipantLookup,2,FALSE)</f>
        <v>TransAlta Energy Marketing Corp.</v>
      </c>
      <c r="D236" t="str">
        <f ca="1">VLOOKUP($A236,IndexLookup,3,FALSE)</f>
        <v>SPCIMP</v>
      </c>
      <c r="E236" t="str">
        <f ca="1">VLOOKUP($D236,FacilityLookup,2,FALSE)</f>
        <v>Alberta-Saskatchewan Intertie - Import</v>
      </c>
      <c r="F236" s="2">
        <f ca="1">IFERROR(VLOOKUP($A236,Lookup2016,17,FALSE),0)</f>
        <v>0</v>
      </c>
      <c r="G236" s="2">
        <f ca="1">IFERROR(VLOOKUP($A236,Lookup2015,17,FALSE),0)</f>
        <v>-19.630000000000003</v>
      </c>
      <c r="H236" s="2">
        <f ca="1">IFERROR(VLOOKUP($A236,Lookup2014,17,FALSE),0)</f>
        <v>0</v>
      </c>
      <c r="I236" s="2">
        <f ca="1">SUM(F236:H236)</f>
        <v>-19.630000000000003</v>
      </c>
    </row>
    <row r="237" spans="1:9" outlineLevel="1" x14ac:dyDescent="0.25">
      <c r="C237" s="3" t="s">
        <v>780</v>
      </c>
      <c r="F237" s="2">
        <f ca="1">SUBTOTAL(9,F233:F236)</f>
        <v>13885.350000000004</v>
      </c>
      <c r="G237" s="2">
        <f ca="1">SUBTOTAL(9,G233:G236)</f>
        <v>-36078.329999999994</v>
      </c>
      <c r="H237" s="2">
        <f ca="1">SUBTOTAL(9,H233:H236)</f>
        <v>-25002.13</v>
      </c>
      <c r="I237" s="2">
        <f ca="1">SUBTOTAL(9,I233:I236)</f>
        <v>-47195.11</v>
      </c>
    </row>
    <row r="238" spans="1:9" outlineLevel="2" x14ac:dyDescent="0.25">
      <c r="A238" t="s">
        <v>296</v>
      </c>
      <c r="B238" t="str">
        <f t="shared" ref="B238:B251" ca="1" si="40">VLOOKUP($A238,IndexLookup,2,FALSE)</f>
        <v>TAU</v>
      </c>
      <c r="C238" t="str">
        <f t="shared" ref="C238:C251" ca="1" si="41">VLOOKUP($B238,ParticipantLookup,2,FALSE)</f>
        <v>TransAlta Generation Partnership</v>
      </c>
      <c r="D238" t="str">
        <f t="shared" ref="D238:D251" ca="1" si="42">VLOOKUP($A238,IndexLookup,3,FALSE)</f>
        <v>BAR</v>
      </c>
      <c r="E238" t="str">
        <f t="shared" ref="E238:E251" ca="1" si="43">VLOOKUP($D238,FacilityLookup,2,FALSE)</f>
        <v>Barrier Hydro Facility</v>
      </c>
      <c r="F238" s="2">
        <f t="shared" ref="F238:F251" ca="1" si="44">IFERROR(VLOOKUP($A238,Lookup2016,17,FALSE),0)</f>
        <v>-21810.960000000006</v>
      </c>
      <c r="G238" s="2">
        <f t="shared" ref="G238:G251" ca="1" si="45">IFERROR(VLOOKUP($A238,Lookup2015,17,FALSE),0)</f>
        <v>-86284.180000000008</v>
      </c>
      <c r="H238" s="2">
        <f t="shared" ref="H238:H251" ca="1" si="46">IFERROR(VLOOKUP($A238,Lookup2014,17,FALSE),0)</f>
        <v>-62632.719999999994</v>
      </c>
      <c r="I238" s="2">
        <f t="shared" ref="I238:I251" ca="1" si="47">SUM(F238:H238)</f>
        <v>-170727.86000000002</v>
      </c>
    </row>
    <row r="239" spans="1:9" outlineLevel="2" x14ac:dyDescent="0.25">
      <c r="A239" t="s">
        <v>299</v>
      </c>
      <c r="B239" t="str">
        <f t="shared" ca="1" si="40"/>
        <v>TAU</v>
      </c>
      <c r="C239" t="str">
        <f t="shared" ca="1" si="41"/>
        <v>TransAlta Generation Partnership</v>
      </c>
      <c r="D239" t="str">
        <f t="shared" ca="1" si="42"/>
        <v>BIG</v>
      </c>
      <c r="E239" t="str">
        <f t="shared" ca="1" si="43"/>
        <v>Bighorn Hydro Facility</v>
      </c>
      <c r="F239" s="2">
        <f t="shared" ca="1" si="44"/>
        <v>-244647.01</v>
      </c>
      <c r="G239" s="2">
        <f t="shared" ca="1" si="45"/>
        <v>-666288.68000000005</v>
      </c>
      <c r="H239" s="2">
        <f t="shared" ca="1" si="46"/>
        <v>-1487161.01</v>
      </c>
      <c r="I239" s="2">
        <f t="shared" ca="1" si="47"/>
        <v>-2398096.7000000002</v>
      </c>
    </row>
    <row r="240" spans="1:9" outlineLevel="2" x14ac:dyDescent="0.25">
      <c r="A240" t="s">
        <v>300</v>
      </c>
      <c r="B240" t="str">
        <f t="shared" ca="1" si="40"/>
        <v>TAU</v>
      </c>
      <c r="C240" t="str">
        <f t="shared" ca="1" si="41"/>
        <v>TransAlta Generation Partnership</v>
      </c>
      <c r="D240" t="str">
        <f t="shared" ca="1" si="42"/>
        <v>BPW</v>
      </c>
      <c r="E240" t="str">
        <f t="shared" ca="1" si="43"/>
        <v>Bearspaw Hydro Facility</v>
      </c>
      <c r="F240" s="2">
        <f t="shared" ca="1" si="44"/>
        <v>-24320.080000000005</v>
      </c>
      <c r="G240" s="2">
        <f t="shared" ca="1" si="45"/>
        <v>-99776.8</v>
      </c>
      <c r="H240" s="2">
        <f t="shared" ca="1" si="46"/>
        <v>-192037.90000000002</v>
      </c>
      <c r="I240" s="2">
        <f t="shared" ca="1" si="47"/>
        <v>-316134.78000000003</v>
      </c>
    </row>
    <row r="241" spans="1:9" outlineLevel="2" x14ac:dyDescent="0.25">
      <c r="A241" t="s">
        <v>305</v>
      </c>
      <c r="B241" t="str">
        <f t="shared" ca="1" si="40"/>
        <v>TAU</v>
      </c>
      <c r="C241" t="str">
        <f t="shared" ca="1" si="41"/>
        <v>TransAlta Generation Partnership</v>
      </c>
      <c r="D241" t="str">
        <f t="shared" ca="1" si="42"/>
        <v>BRA</v>
      </c>
      <c r="E241" t="str">
        <f t="shared" ca="1" si="43"/>
        <v>Brazeau Hydro Facility</v>
      </c>
      <c r="F241" s="2">
        <f t="shared" ca="1" si="44"/>
        <v>-21032.519999999993</v>
      </c>
      <c r="G241" s="2">
        <f t="shared" ca="1" si="45"/>
        <v>-79662.509999999995</v>
      </c>
      <c r="H241" s="2">
        <f t="shared" ca="1" si="46"/>
        <v>-261811.75</v>
      </c>
      <c r="I241" s="2">
        <f t="shared" ca="1" si="47"/>
        <v>-362506.77999999997</v>
      </c>
    </row>
    <row r="242" spans="1:9" outlineLevel="2" x14ac:dyDescent="0.25">
      <c r="A242" t="s">
        <v>308</v>
      </c>
      <c r="B242" t="str">
        <f t="shared" ca="1" si="40"/>
        <v>TAU</v>
      </c>
      <c r="C242" t="str">
        <f t="shared" ca="1" si="41"/>
        <v>TransAlta Generation Partnership</v>
      </c>
      <c r="D242" t="str">
        <f t="shared" ca="1" si="42"/>
        <v>CAS</v>
      </c>
      <c r="E242" t="str">
        <f t="shared" ca="1" si="43"/>
        <v>Cascade Hydro Facility</v>
      </c>
      <c r="F242" s="2">
        <f t="shared" ca="1" si="44"/>
        <v>-8926.7800000000007</v>
      </c>
      <c r="G242" s="2">
        <f t="shared" ca="1" si="45"/>
        <v>-52852.74</v>
      </c>
      <c r="H242" s="2">
        <f t="shared" ca="1" si="46"/>
        <v>-185979.3</v>
      </c>
      <c r="I242" s="2">
        <f t="shared" ca="1" si="47"/>
        <v>-247758.81999999998</v>
      </c>
    </row>
    <row r="243" spans="1:9" outlineLevel="2" x14ac:dyDescent="0.25">
      <c r="A243" t="s">
        <v>345</v>
      </c>
      <c r="B243" t="str">
        <f t="shared" ca="1" si="40"/>
        <v>TAU</v>
      </c>
      <c r="C243" t="str">
        <f t="shared" ca="1" si="41"/>
        <v>TransAlta Generation Partnership</v>
      </c>
      <c r="D243" t="str">
        <f t="shared" ca="1" si="42"/>
        <v>GHO</v>
      </c>
      <c r="E243" t="str">
        <f t="shared" ca="1" si="43"/>
        <v>Ghost Hydro Facility</v>
      </c>
      <c r="F243" s="2">
        <f t="shared" ca="1" si="44"/>
        <v>-56714.510000000009</v>
      </c>
      <c r="G243" s="2">
        <f t="shared" ca="1" si="45"/>
        <v>-262984.27</v>
      </c>
      <c r="H243" s="2">
        <f t="shared" ca="1" si="46"/>
        <v>-644880.4</v>
      </c>
      <c r="I243" s="2">
        <f t="shared" ca="1" si="47"/>
        <v>-964579.18</v>
      </c>
    </row>
    <row r="244" spans="1:9" outlineLevel="2" x14ac:dyDescent="0.25">
      <c r="A244" t="s">
        <v>353</v>
      </c>
      <c r="B244" t="str">
        <f t="shared" ca="1" si="40"/>
        <v>TAU</v>
      </c>
      <c r="C244" t="str">
        <f t="shared" ca="1" si="41"/>
        <v>TransAlta Generation Partnership</v>
      </c>
      <c r="D244" t="str">
        <f t="shared" ca="1" si="42"/>
        <v>HSH</v>
      </c>
      <c r="E244" t="str">
        <f t="shared" ca="1" si="43"/>
        <v>Horseshoe Hydro Facility</v>
      </c>
      <c r="F244" s="2">
        <f t="shared" ca="1" si="44"/>
        <v>-30559.710000000006</v>
      </c>
      <c r="G244" s="2">
        <f t="shared" ca="1" si="45"/>
        <v>-141446.91</v>
      </c>
      <c r="H244" s="2">
        <f t="shared" ca="1" si="46"/>
        <v>-211659.06999999998</v>
      </c>
      <c r="I244" s="2">
        <f t="shared" ca="1" si="47"/>
        <v>-383665.68999999994</v>
      </c>
    </row>
    <row r="245" spans="1:9" outlineLevel="2" x14ac:dyDescent="0.25">
      <c r="A245" t="s">
        <v>356</v>
      </c>
      <c r="B245" t="str">
        <f t="shared" ca="1" si="40"/>
        <v>TAU</v>
      </c>
      <c r="C245" t="str">
        <f t="shared" ca="1" si="41"/>
        <v>TransAlta Generation Partnership</v>
      </c>
      <c r="D245" t="str">
        <f t="shared" ca="1" si="42"/>
        <v>INT</v>
      </c>
      <c r="E245" t="str">
        <f t="shared" ca="1" si="43"/>
        <v>Interlakes Hydro Facility</v>
      </c>
      <c r="F245" s="2">
        <f t="shared" ca="1" si="44"/>
        <v>-1755.1000000000001</v>
      </c>
      <c r="G245" s="2">
        <f t="shared" ca="1" si="45"/>
        <v>-7952.6900000000005</v>
      </c>
      <c r="H245" s="2">
        <f t="shared" ca="1" si="46"/>
        <v>-11483.15</v>
      </c>
      <c r="I245" s="2">
        <f t="shared" ca="1" si="47"/>
        <v>-21190.940000000002</v>
      </c>
    </row>
    <row r="246" spans="1:9" outlineLevel="2" x14ac:dyDescent="0.25">
      <c r="A246" t="s">
        <v>360</v>
      </c>
      <c r="B246" t="str">
        <f t="shared" ca="1" si="40"/>
        <v>TAU</v>
      </c>
      <c r="C246" t="str">
        <f t="shared" ca="1" si="41"/>
        <v>TransAlta Generation Partnership</v>
      </c>
      <c r="D246" t="str">
        <f t="shared" ca="1" si="42"/>
        <v>KAN</v>
      </c>
      <c r="E246" t="str">
        <f t="shared" ca="1" si="43"/>
        <v>Kananaskis Hydro Facility</v>
      </c>
      <c r="F246" s="2">
        <f t="shared" ca="1" si="44"/>
        <v>-30674.85</v>
      </c>
      <c r="G246" s="2">
        <f t="shared" ca="1" si="45"/>
        <v>-129012.49</v>
      </c>
      <c r="H246" s="2">
        <f t="shared" ca="1" si="46"/>
        <v>-276524.22000000003</v>
      </c>
      <c r="I246" s="2">
        <f t="shared" ca="1" si="47"/>
        <v>-436211.56000000006</v>
      </c>
    </row>
    <row r="247" spans="1:9" outlineLevel="2" x14ac:dyDescent="0.25">
      <c r="A247" t="s">
        <v>363</v>
      </c>
      <c r="B247" t="str">
        <f t="shared" ca="1" si="40"/>
        <v>TAKH</v>
      </c>
      <c r="C247" t="str">
        <f t="shared" ca="1" si="41"/>
        <v>TransAlta Generation Partnership</v>
      </c>
      <c r="D247" t="str">
        <f t="shared" ca="1" si="42"/>
        <v>KH3</v>
      </c>
      <c r="E247" t="str">
        <f t="shared" ca="1" si="43"/>
        <v>Keephills #3</v>
      </c>
      <c r="F247" s="2">
        <f t="shared" ca="1" si="44"/>
        <v>171634.67000000004</v>
      </c>
      <c r="G247" s="2">
        <f t="shared" ca="1" si="45"/>
        <v>2436830.0299999998</v>
      </c>
      <c r="H247" s="2">
        <f t="shared" ca="1" si="46"/>
        <v>2553390.04</v>
      </c>
      <c r="I247" s="2">
        <f t="shared" ca="1" si="47"/>
        <v>5161854.74</v>
      </c>
    </row>
    <row r="248" spans="1:9" outlineLevel="2" x14ac:dyDescent="0.25">
      <c r="A248" t="s">
        <v>385</v>
      </c>
      <c r="B248" t="str">
        <f t="shared" ca="1" si="40"/>
        <v>TAU</v>
      </c>
      <c r="C248" t="str">
        <f t="shared" ca="1" si="41"/>
        <v>TransAlta Generation Partnership</v>
      </c>
      <c r="D248" t="str">
        <f t="shared" ca="1" si="42"/>
        <v>POC</v>
      </c>
      <c r="E248" t="str">
        <f t="shared" ca="1" si="43"/>
        <v>Pocaterra Hydro Facility</v>
      </c>
      <c r="F248" s="2">
        <f t="shared" ca="1" si="44"/>
        <v>-5421.58</v>
      </c>
      <c r="G248" s="2">
        <f t="shared" ca="1" si="45"/>
        <v>-31371.71</v>
      </c>
      <c r="H248" s="2">
        <f t="shared" ca="1" si="46"/>
        <v>-68954.37999999999</v>
      </c>
      <c r="I248" s="2">
        <f t="shared" ca="1" si="47"/>
        <v>-105747.66999999998</v>
      </c>
    </row>
    <row r="249" spans="1:9" outlineLevel="2" x14ac:dyDescent="0.25">
      <c r="A249" t="s">
        <v>393</v>
      </c>
      <c r="B249" t="str">
        <f t="shared" ca="1" si="40"/>
        <v>TAU</v>
      </c>
      <c r="C249" t="str">
        <f t="shared" ca="1" si="41"/>
        <v>TransAlta Generation Partnership</v>
      </c>
      <c r="D249" t="str">
        <f t="shared" ca="1" si="42"/>
        <v>RUN</v>
      </c>
      <c r="E249" t="str">
        <f t="shared" ca="1" si="43"/>
        <v>Rundle Hydro Facility</v>
      </c>
      <c r="F249" s="2">
        <f t="shared" ca="1" si="44"/>
        <v>-34669.649999999994</v>
      </c>
      <c r="G249" s="2">
        <f t="shared" ca="1" si="45"/>
        <v>-119330.37</v>
      </c>
      <c r="H249" s="2">
        <f t="shared" ca="1" si="46"/>
        <v>-259391.13999999998</v>
      </c>
      <c r="I249" s="2">
        <f t="shared" ca="1" si="47"/>
        <v>-413391.16</v>
      </c>
    </row>
    <row r="250" spans="1:9" outlineLevel="2" x14ac:dyDescent="0.25">
      <c r="A250" t="s">
        <v>422</v>
      </c>
      <c r="B250" t="str">
        <f t="shared" ca="1" si="40"/>
        <v>TAU</v>
      </c>
      <c r="C250" t="str">
        <f t="shared" ca="1" si="41"/>
        <v>TransAlta Generation Partnership</v>
      </c>
      <c r="D250" t="str">
        <f t="shared" ca="1" si="42"/>
        <v>SPR</v>
      </c>
      <c r="E250" t="str">
        <f t="shared" ca="1" si="43"/>
        <v>Spray Hydro Facility</v>
      </c>
      <c r="F250" s="2">
        <f t="shared" ca="1" si="44"/>
        <v>-88447.46</v>
      </c>
      <c r="G250" s="2">
        <f t="shared" ca="1" si="45"/>
        <v>-359632.25</v>
      </c>
      <c r="H250" s="2">
        <f t="shared" ca="1" si="46"/>
        <v>-926612.70000000007</v>
      </c>
      <c r="I250" s="2">
        <f t="shared" ca="1" si="47"/>
        <v>-1374692.4100000001</v>
      </c>
    </row>
    <row r="251" spans="1:9" outlineLevel="2" x14ac:dyDescent="0.25">
      <c r="A251" t="s">
        <v>433</v>
      </c>
      <c r="B251" t="str">
        <f t="shared" ca="1" si="40"/>
        <v>TAU</v>
      </c>
      <c r="C251" t="str">
        <f t="shared" ca="1" si="41"/>
        <v>TransAlta Generation Partnership</v>
      </c>
      <c r="D251" t="str">
        <f t="shared" ca="1" si="42"/>
        <v>THS</v>
      </c>
      <c r="E251" t="str">
        <f t="shared" ca="1" si="43"/>
        <v>Three Sisters Hydro Plant</v>
      </c>
      <c r="F251" s="2">
        <f t="shared" ca="1" si="44"/>
        <v>-267.3</v>
      </c>
      <c r="G251" s="2">
        <f t="shared" ca="1" si="45"/>
        <v>-5207.95</v>
      </c>
      <c r="H251" s="2">
        <f t="shared" ca="1" si="46"/>
        <v>-4751.75</v>
      </c>
      <c r="I251" s="2">
        <f t="shared" ca="1" si="47"/>
        <v>-10227</v>
      </c>
    </row>
    <row r="252" spans="1:9" outlineLevel="1" x14ac:dyDescent="0.25">
      <c r="C252" s="3" t="s">
        <v>781</v>
      </c>
      <c r="F252" s="2">
        <f ca="1">SUBTOTAL(9,F238:F251)</f>
        <v>-397612.84000000008</v>
      </c>
      <c r="G252" s="2">
        <f ca="1">SUBTOTAL(9,G238:G251)</f>
        <v>395026.47999999981</v>
      </c>
      <c r="H252" s="2">
        <f ca="1">SUBTOTAL(9,H238:H251)</f>
        <v>-2040489.4499999997</v>
      </c>
      <c r="I252" s="2">
        <f ca="1">SUBTOTAL(9,I238:I251)</f>
        <v>-2043075.8099999987</v>
      </c>
    </row>
    <row r="253" spans="1:9" outlineLevel="2" x14ac:dyDescent="0.25">
      <c r="A253" t="s">
        <v>297</v>
      </c>
      <c r="B253" t="str">
        <f t="shared" ref="B253:B261" ca="1" si="48">VLOOKUP($A253,IndexLookup,2,FALSE)</f>
        <v>TCN</v>
      </c>
      <c r="C253" t="str">
        <f t="shared" ref="C253:C261" ca="1" si="49">VLOOKUP($B253,ParticipantLookup,2,FALSE)</f>
        <v>TransCanada Energy Ltd.</v>
      </c>
      <c r="D253" t="str">
        <f t="shared" ref="D253:D261" ca="1" si="50">VLOOKUP($A253,IndexLookup,3,FALSE)</f>
        <v>BCR2</v>
      </c>
      <c r="E253" t="str">
        <f t="shared" ref="E253:E261" ca="1" si="51">VLOOKUP($D253,FacilityLookup,2,FALSE)</f>
        <v>Bear Creek #2</v>
      </c>
      <c r="F253" s="2">
        <f t="shared" ref="F253:F261" ca="1" si="52">IFERROR(VLOOKUP($A253,Lookup2016,17,FALSE),0)</f>
        <v>-307975.61</v>
      </c>
      <c r="G253" s="2">
        <f t="shared" ref="G253:G261" ca="1" si="53">IFERROR(VLOOKUP($A253,Lookup2015,17,FALSE),0)</f>
        <v>-479937.74</v>
      </c>
      <c r="H253" s="2">
        <f t="shared" ref="H253:H261" ca="1" si="54">IFERROR(VLOOKUP($A253,Lookup2014,17,FALSE),0)</f>
        <v>-617929.39</v>
      </c>
      <c r="I253" s="2">
        <f t="shared" ref="I253:I261" ca="1" si="55">SUM(F253:H253)</f>
        <v>-1405842.74</v>
      </c>
    </row>
    <row r="254" spans="1:9" outlineLevel="2" x14ac:dyDescent="0.25">
      <c r="A254" t="s">
        <v>298</v>
      </c>
      <c r="B254" t="str">
        <f t="shared" ca="1" si="48"/>
        <v>TCN</v>
      </c>
      <c r="C254" t="str">
        <f t="shared" ca="1" si="49"/>
        <v>TransCanada Energy Ltd.</v>
      </c>
      <c r="D254" t="str">
        <f t="shared" ca="1" si="50"/>
        <v>BCRK</v>
      </c>
      <c r="E254" t="str">
        <f t="shared" ca="1" si="51"/>
        <v>Bear Creek #1</v>
      </c>
      <c r="F254" s="2">
        <f t="shared" ca="1" si="52"/>
        <v>-403134.87</v>
      </c>
      <c r="G254" s="2">
        <f t="shared" ca="1" si="53"/>
        <v>-157305.98000000004</v>
      </c>
      <c r="H254" s="2">
        <f t="shared" ca="1" si="54"/>
        <v>-27908.250000000004</v>
      </c>
      <c r="I254" s="2">
        <f t="shared" ca="1" si="55"/>
        <v>-588349.10000000009</v>
      </c>
    </row>
    <row r="255" spans="1:9" outlineLevel="2" x14ac:dyDescent="0.25">
      <c r="A255" t="s">
        <v>369</v>
      </c>
      <c r="B255" t="str">
        <f t="shared" ca="1" si="48"/>
        <v>TCN</v>
      </c>
      <c r="C255" t="str">
        <f t="shared" ca="1" si="49"/>
        <v>TransCanada Energy Ltd.</v>
      </c>
      <c r="D255" t="str">
        <f t="shared" ca="1" si="50"/>
        <v>MKRC</v>
      </c>
      <c r="E255" t="str">
        <f t="shared" ca="1" si="51"/>
        <v>MacKay River Industrial System</v>
      </c>
      <c r="F255" s="2">
        <f t="shared" ca="1" si="52"/>
        <v>-211130.38</v>
      </c>
      <c r="G255" s="2">
        <f t="shared" ca="1" si="53"/>
        <v>359666.69</v>
      </c>
      <c r="H255" s="2">
        <f t="shared" ca="1" si="54"/>
        <v>1810811.09</v>
      </c>
      <c r="I255" s="2">
        <f t="shared" ca="1" si="55"/>
        <v>1959347.4000000001</v>
      </c>
    </row>
    <row r="256" spans="1:9" outlineLevel="2" x14ac:dyDescent="0.25">
      <c r="A256" t="s">
        <v>402</v>
      </c>
      <c r="B256" t="str">
        <f t="shared" ca="1" si="48"/>
        <v>TCN</v>
      </c>
      <c r="C256" t="str">
        <f t="shared" ca="1" si="49"/>
        <v>TransCanada Energy Ltd.</v>
      </c>
      <c r="D256" t="str">
        <f t="shared" ca="1" si="50"/>
        <v>SD1</v>
      </c>
      <c r="E256" t="str">
        <f t="shared" ca="1" si="51"/>
        <v>Sundance #1</v>
      </c>
      <c r="F256" s="2">
        <f t="shared" ca="1" si="52"/>
        <v>183595.00999999998</v>
      </c>
      <c r="G256" s="2">
        <f t="shared" ca="1" si="53"/>
        <v>1296833.98</v>
      </c>
      <c r="H256" s="2">
        <f t="shared" ca="1" si="54"/>
        <v>3088998.03</v>
      </c>
      <c r="I256" s="2">
        <f t="shared" ca="1" si="55"/>
        <v>4569427.0199999996</v>
      </c>
    </row>
    <row r="257" spans="1:9" outlineLevel="2" x14ac:dyDescent="0.25">
      <c r="A257" t="s">
        <v>404</v>
      </c>
      <c r="B257" t="str">
        <f t="shared" ca="1" si="48"/>
        <v>TCN</v>
      </c>
      <c r="C257" t="str">
        <f t="shared" ca="1" si="49"/>
        <v>TransCanada Energy Ltd.</v>
      </c>
      <c r="D257" t="str">
        <f t="shared" ca="1" si="50"/>
        <v>SD2</v>
      </c>
      <c r="E257" t="str">
        <f t="shared" ca="1" si="51"/>
        <v>Sundance #2</v>
      </c>
      <c r="F257" s="2">
        <f t="shared" ca="1" si="52"/>
        <v>180105.96</v>
      </c>
      <c r="G257" s="2">
        <f t="shared" ca="1" si="53"/>
        <v>1159352.8699999999</v>
      </c>
      <c r="H257" s="2">
        <f t="shared" ca="1" si="54"/>
        <v>3133348.38</v>
      </c>
      <c r="I257" s="2">
        <f t="shared" ca="1" si="55"/>
        <v>4472807.21</v>
      </c>
    </row>
    <row r="258" spans="1:9" outlineLevel="2" x14ac:dyDescent="0.25">
      <c r="A258" t="s">
        <v>414</v>
      </c>
      <c r="B258" t="str">
        <f t="shared" ca="1" si="48"/>
        <v>TCN</v>
      </c>
      <c r="C258" t="str">
        <f t="shared" ca="1" si="49"/>
        <v>TransCanada Energy Ltd.</v>
      </c>
      <c r="D258" t="str">
        <f t="shared" ca="1" si="50"/>
        <v>SH1</v>
      </c>
      <c r="E258" t="str">
        <f t="shared" ca="1" si="51"/>
        <v>Sheerness #1</v>
      </c>
      <c r="F258" s="2">
        <f t="shared" ca="1" si="52"/>
        <v>191230.89999999997</v>
      </c>
      <c r="G258" s="2">
        <f t="shared" ca="1" si="53"/>
        <v>-2172327.8400000003</v>
      </c>
      <c r="H258" s="2">
        <f t="shared" ca="1" si="54"/>
        <v>-4789021.2699999996</v>
      </c>
      <c r="I258" s="2">
        <f t="shared" ca="1" si="55"/>
        <v>-6770118.21</v>
      </c>
    </row>
    <row r="259" spans="1:9" outlineLevel="2" x14ac:dyDescent="0.25">
      <c r="A259" t="s">
        <v>416</v>
      </c>
      <c r="B259" t="str">
        <f t="shared" ca="1" si="48"/>
        <v>TCN</v>
      </c>
      <c r="C259" t="str">
        <f t="shared" ca="1" si="49"/>
        <v>TransCanada Energy Ltd.</v>
      </c>
      <c r="D259" t="str">
        <f t="shared" ca="1" si="50"/>
        <v>SH2</v>
      </c>
      <c r="E259" t="str">
        <f t="shared" ca="1" si="51"/>
        <v>Sheerness #2</v>
      </c>
      <c r="F259" s="2">
        <f t="shared" ca="1" si="52"/>
        <v>263723.99</v>
      </c>
      <c r="G259" s="2">
        <f t="shared" ca="1" si="53"/>
        <v>-2540137.6400000006</v>
      </c>
      <c r="H259" s="2">
        <f t="shared" ca="1" si="54"/>
        <v>-4784347.1800000006</v>
      </c>
      <c r="I259" s="2">
        <f t="shared" ca="1" si="55"/>
        <v>-7060760.830000001</v>
      </c>
    </row>
    <row r="260" spans="1:9" outlineLevel="2" x14ac:dyDescent="0.25">
      <c r="A260" t="s">
        <v>428</v>
      </c>
      <c r="B260" t="str">
        <f t="shared" ca="1" si="48"/>
        <v>TCN</v>
      </c>
      <c r="C260" t="str">
        <f t="shared" ca="1" si="49"/>
        <v>TransCanada Energy Ltd.</v>
      </c>
      <c r="D260" t="str">
        <f t="shared" ca="1" si="50"/>
        <v>TC01</v>
      </c>
      <c r="E260" t="str">
        <f t="shared" ca="1" si="51"/>
        <v>Carseland Industrial System</v>
      </c>
      <c r="F260" s="2">
        <f t="shared" ca="1" si="52"/>
        <v>-5357.6200000000017</v>
      </c>
      <c r="G260" s="2">
        <f t="shared" ca="1" si="53"/>
        <v>-880119.83</v>
      </c>
      <c r="H260" s="2">
        <f t="shared" ca="1" si="54"/>
        <v>-1526438.96</v>
      </c>
      <c r="I260" s="2">
        <f t="shared" ca="1" si="55"/>
        <v>-2411916.41</v>
      </c>
    </row>
    <row r="261" spans="1:9" outlineLevel="2" x14ac:dyDescent="0.25">
      <c r="A261" t="s">
        <v>429</v>
      </c>
      <c r="B261" t="str">
        <f t="shared" ca="1" si="48"/>
        <v>TCN</v>
      </c>
      <c r="C261" t="str">
        <f t="shared" ca="1" si="49"/>
        <v>TransCanada Energy Ltd.</v>
      </c>
      <c r="D261" t="str">
        <f t="shared" ca="1" si="50"/>
        <v>TC02</v>
      </c>
      <c r="E261" t="str">
        <f t="shared" ca="1" si="51"/>
        <v>Redwater Industrial System</v>
      </c>
      <c r="F261" s="2">
        <f t="shared" ca="1" si="52"/>
        <v>735.9500000000005</v>
      </c>
      <c r="G261" s="2">
        <f t="shared" ca="1" si="53"/>
        <v>76960.97</v>
      </c>
      <c r="H261" s="2">
        <f t="shared" ca="1" si="54"/>
        <v>65387.85</v>
      </c>
      <c r="I261" s="2">
        <f t="shared" ca="1" si="55"/>
        <v>143084.76999999999</v>
      </c>
    </row>
    <row r="262" spans="1:9" outlineLevel="1" x14ac:dyDescent="0.25">
      <c r="C262" s="3" t="s">
        <v>782</v>
      </c>
      <c r="F262" s="2">
        <f ca="1">SUBTOTAL(9,F253:F261)</f>
        <v>-108206.67000000006</v>
      </c>
      <c r="G262" s="2">
        <f ca="1">SUBTOTAL(9,G253:G261)</f>
        <v>-3337014.5200000009</v>
      </c>
      <c r="H262" s="2">
        <f ca="1">SUBTOTAL(9,H253:H261)</f>
        <v>-3647099.6999999997</v>
      </c>
      <c r="I262" s="2">
        <f ca="1">SUBTOTAL(9,I253:I261)</f>
        <v>-7092320.8900000025</v>
      </c>
    </row>
    <row r="263" spans="1:9" outlineLevel="2" x14ac:dyDescent="0.25">
      <c r="A263" t="s">
        <v>342</v>
      </c>
      <c r="B263" t="str">
        <f ca="1">VLOOKUP($A263,IndexLookup,2,FALSE)</f>
        <v>TCES</v>
      </c>
      <c r="C263" t="str">
        <f ca="1">VLOOKUP($B263,ParticipantLookup,2,FALSE)</f>
        <v>TransCanada Energy Sales Ltd.</v>
      </c>
      <c r="D263" t="str">
        <f ca="1">VLOOKUP($A263,IndexLookup,3,FALSE)</f>
        <v>120SIMP</v>
      </c>
      <c r="E263" t="str">
        <f ca="1">VLOOKUP($D263,FacilityLookup,2,FALSE)</f>
        <v>Alberta-Montana Intertie - Import</v>
      </c>
      <c r="F263" s="2">
        <f ca="1">IFERROR(VLOOKUP($A263,Lookup2016,17,FALSE),0)</f>
        <v>68.449999999999989</v>
      </c>
      <c r="G263" s="2">
        <f ca="1">IFERROR(VLOOKUP($A263,Lookup2015,17,FALSE),0)</f>
        <v>0</v>
      </c>
      <c r="H263" s="2">
        <f ca="1">IFERROR(VLOOKUP($A263,Lookup2014,17,FALSE),0)</f>
        <v>0</v>
      </c>
      <c r="I263" s="2">
        <f ca="1">SUM(F263:H263)</f>
        <v>68.449999999999989</v>
      </c>
    </row>
    <row r="264" spans="1:9" outlineLevel="2" x14ac:dyDescent="0.25">
      <c r="A264" t="s">
        <v>343</v>
      </c>
      <c r="B264" t="str">
        <f ca="1">VLOOKUP($A264,IndexLookup,2,FALSE)</f>
        <v>TCES</v>
      </c>
      <c r="C264" t="str">
        <f ca="1">VLOOKUP($B264,ParticipantLookup,2,FALSE)</f>
        <v>TransCanada Energy Sales Ltd.</v>
      </c>
      <c r="D264" t="str">
        <f ca="1">VLOOKUP($A264,IndexLookup,3,FALSE)</f>
        <v>BCHEXP</v>
      </c>
      <c r="E264" t="str">
        <f ca="1">VLOOKUP($D264,FacilityLookup,2,FALSE)</f>
        <v>Alberta-BC Intertie - Export</v>
      </c>
      <c r="F264" s="2">
        <f ca="1">IFERROR(VLOOKUP($A264,Lookup2016,17,FALSE),0)</f>
        <v>1873.8899999999996</v>
      </c>
      <c r="G264" s="2">
        <f ca="1">IFERROR(VLOOKUP($A264,Lookup2015,17,FALSE),0)</f>
        <v>11863.17</v>
      </c>
      <c r="H264" s="2">
        <f ca="1">IFERROR(VLOOKUP($A264,Lookup2014,17,FALSE),0)</f>
        <v>82.090000000000146</v>
      </c>
      <c r="I264" s="2">
        <f ca="1">SUM(F264:H264)</f>
        <v>13819.15</v>
      </c>
    </row>
    <row r="265" spans="1:9" outlineLevel="2" x14ac:dyDescent="0.25">
      <c r="A265" t="s">
        <v>341</v>
      </c>
      <c r="B265" t="str">
        <f ca="1">VLOOKUP($A265,IndexLookup,2,FALSE)</f>
        <v>TCES</v>
      </c>
      <c r="C265" t="str">
        <f ca="1">VLOOKUP($B265,ParticipantLookup,2,FALSE)</f>
        <v>TransCanada Energy Sales Ltd.</v>
      </c>
      <c r="D265" t="str">
        <f ca="1">VLOOKUP($A265,IndexLookup,3,FALSE)</f>
        <v>BCHIMP</v>
      </c>
      <c r="E265" t="str">
        <f ca="1">VLOOKUP($D265,FacilityLookup,2,FALSE)</f>
        <v>Alberta-BC Intertie - Import</v>
      </c>
      <c r="F265" s="2">
        <f ca="1">IFERROR(VLOOKUP($A265,Lookup2016,17,FALSE),0)</f>
        <v>10876.980000000001</v>
      </c>
      <c r="G265" s="2">
        <f ca="1">IFERROR(VLOOKUP($A265,Lookup2015,17,FALSE),0)</f>
        <v>-190838.31999999998</v>
      </c>
      <c r="H265" s="2">
        <f ca="1">IFERROR(VLOOKUP($A265,Lookup2014,17,FALSE),0)</f>
        <v>-603535.95000000007</v>
      </c>
      <c r="I265" s="2">
        <f ca="1">SUM(F265:H265)</f>
        <v>-783497.29</v>
      </c>
    </row>
    <row r="266" spans="1:9" outlineLevel="1" x14ac:dyDescent="0.25">
      <c r="C266" s="3" t="s">
        <v>783</v>
      </c>
      <c r="F266" s="2">
        <f ca="1">SUBTOTAL(9,F263:F265)</f>
        <v>12819.320000000002</v>
      </c>
      <c r="G266" s="2">
        <f ca="1">SUBTOTAL(9,G263:G265)</f>
        <v>-178975.14999999997</v>
      </c>
      <c r="H266" s="2">
        <f ca="1">SUBTOTAL(9,H263:H265)</f>
        <v>-603453.8600000001</v>
      </c>
      <c r="I266" s="2">
        <f ca="1">SUBTOTAL(9,I263:I265)</f>
        <v>-769609.69000000006</v>
      </c>
    </row>
    <row r="267" spans="1:9" outlineLevel="2" x14ac:dyDescent="0.25">
      <c r="A267" t="s">
        <v>420</v>
      </c>
      <c r="B267" t="str">
        <f ca="1">VLOOKUP($A267,IndexLookup,2,FALSE)</f>
        <v>WFML</v>
      </c>
      <c r="C267" t="str">
        <f ca="1">VLOOKUP($B267,ParticipantLookup,2,FALSE)</f>
        <v>West Fraser Mills Ltd., operating as Slave Lake Pulp</v>
      </c>
      <c r="D267" t="str">
        <f ca="1">VLOOKUP($A267,IndexLookup,3,FALSE)</f>
        <v>SLP1</v>
      </c>
      <c r="E267" t="str">
        <f ca="1">VLOOKUP($D267,FacilityLookup,2,FALSE)</f>
        <v>Slave Lake Pulp</v>
      </c>
      <c r="F267" s="2">
        <f ca="1">IFERROR(VLOOKUP($A267,Lookup2016,17,FALSE),0)</f>
        <v>35.220000000000006</v>
      </c>
      <c r="G267" s="2">
        <f ca="1">IFERROR(VLOOKUP($A267,Lookup2015,17,FALSE),0)</f>
        <v>0</v>
      </c>
      <c r="H267" s="2">
        <f ca="1">IFERROR(VLOOKUP($A267,Lookup2014,17,FALSE),0)</f>
        <v>0</v>
      </c>
      <c r="I267" s="2">
        <f ca="1">SUM(F267:H267)</f>
        <v>35.220000000000006</v>
      </c>
    </row>
    <row r="268" spans="1:9" outlineLevel="1" x14ac:dyDescent="0.25">
      <c r="C268" s="3" t="s">
        <v>784</v>
      </c>
      <c r="F268" s="2">
        <f ca="1">SUBTOTAL(9,F267:F267)</f>
        <v>35.220000000000006</v>
      </c>
      <c r="G268" s="2">
        <f ca="1">SUBTOTAL(9,G267:G267)</f>
        <v>0</v>
      </c>
      <c r="H268" s="2">
        <f ca="1">SUBTOTAL(9,H267:H267)</f>
        <v>0</v>
      </c>
      <c r="I268" s="2">
        <f ca="1">SUBTOTAL(9,I267:I267)</f>
        <v>35.220000000000006</v>
      </c>
    </row>
    <row r="269" spans="1:9" outlineLevel="2" x14ac:dyDescent="0.25">
      <c r="A269" t="s">
        <v>439</v>
      </c>
      <c r="B269" t="str">
        <f ca="1">VLOOKUP($A269,IndexLookup,2,FALSE)</f>
        <v>WEYR</v>
      </c>
      <c r="C269" t="str">
        <f ca="1">VLOOKUP($B269,ParticipantLookup,2,FALSE)</f>
        <v>Weyerhaeuser Company Ltd.</v>
      </c>
      <c r="D269" t="str">
        <f ca="1">VLOOKUP($A269,IndexLookup,3,FALSE)</f>
        <v>WEY1</v>
      </c>
      <c r="E269" t="str">
        <f ca="1">VLOOKUP($D269,FacilityLookup,2,FALSE)</f>
        <v>Weyerhaeuser</v>
      </c>
      <c r="F269" s="2">
        <f ca="1">IFERROR(VLOOKUP($A269,Lookup2016,17,FALSE),0)</f>
        <v>-18888.740000000002</v>
      </c>
      <c r="G269" s="2">
        <f ca="1">IFERROR(VLOOKUP($A269,Lookup2015,17,FALSE),0)</f>
        <v>-52079.073656999994</v>
      </c>
      <c r="H269" s="2">
        <f ca="1">IFERROR(VLOOKUP($A269,Lookup2014,17,FALSE),0)</f>
        <v>-22671.54</v>
      </c>
      <c r="I269" s="2">
        <f ca="1">SUM(F269:H269)</f>
        <v>-93639.353657</v>
      </c>
    </row>
    <row r="270" spans="1:9" outlineLevel="1" x14ac:dyDescent="0.25">
      <c r="C270" s="3" t="s">
        <v>785</v>
      </c>
      <c r="F270" s="2">
        <f ca="1">SUBTOTAL(9,F269:F269)</f>
        <v>-18888.740000000002</v>
      </c>
      <c r="G270" s="2">
        <f ca="1">SUBTOTAL(9,G269:G269)</f>
        <v>-52079.073656999994</v>
      </c>
      <c r="H270" s="2">
        <f ca="1">SUBTOTAL(9,H269:H269)</f>
        <v>-22671.54</v>
      </c>
      <c r="I270" s="2">
        <f ca="1">SUBTOTAL(9,I269:I269)</f>
        <v>-93639.353657</v>
      </c>
    </row>
    <row r="271" spans="1:9" outlineLevel="2" x14ac:dyDescent="0.25">
      <c r="A271" t="s">
        <v>328</v>
      </c>
      <c r="B271" t="str">
        <f ca="1">VLOOKUP($A271,IndexLookup,2,FALSE)</f>
        <v>ERPS</v>
      </c>
      <c r="C271" t="str">
        <f ca="1">VLOOKUP($B271,ParticipantLookup,2,FALSE)</f>
        <v>Whitecourt Power Ltd.</v>
      </c>
      <c r="D271" t="str">
        <f ca="1">VLOOKUP($A271,IndexLookup,3,FALSE)</f>
        <v>EAGL</v>
      </c>
      <c r="E271" t="str">
        <f ca="1">VLOOKUP($D271,FacilityLookup,2,FALSE)</f>
        <v>Whitecourt Power</v>
      </c>
      <c r="F271" s="2">
        <f ca="1">IFERROR(VLOOKUP($A271,Lookup2016,17,FALSE),0)</f>
        <v>-150860.43</v>
      </c>
      <c r="G271" s="2">
        <f ca="1">IFERROR(VLOOKUP($A271,Lookup2015,17,FALSE),0)</f>
        <v>-154709.46</v>
      </c>
      <c r="H271" s="2">
        <f ca="1">IFERROR(VLOOKUP($A271,Lookup2014,17,FALSE),0)</f>
        <v>0</v>
      </c>
      <c r="I271" s="2">
        <f ca="1">SUM(F271:H271)</f>
        <v>-305569.89</v>
      </c>
    </row>
    <row r="272" spans="1:9" outlineLevel="1" x14ac:dyDescent="0.25">
      <c r="C272" s="3" t="s">
        <v>786</v>
      </c>
      <c r="F272" s="2">
        <f ca="1">SUBTOTAL(9,F271:F271)</f>
        <v>-150860.43</v>
      </c>
      <c r="G272" s="2">
        <f ca="1">SUBTOTAL(9,G271:G271)</f>
        <v>-154709.46</v>
      </c>
      <c r="H272" s="2">
        <f ca="1">SUBTOTAL(9,H271:H271)</f>
        <v>0</v>
      </c>
      <c r="I272" s="2">
        <f ca="1">SUBTOTAL(9,I271:I271)</f>
        <v>-305569.89</v>
      </c>
    </row>
    <row r="273" spans="3:9" x14ac:dyDescent="0.25">
      <c r="C273" s="3" t="s">
        <v>787</v>
      </c>
      <c r="F273" s="2">
        <f ca="1">SUBTOTAL(9,F5:F271)</f>
        <v>60322.270000000455</v>
      </c>
      <c r="G273" s="2">
        <f ca="1">SUBTOTAL(9,G5:G271)</f>
        <v>-74542.853656998166</v>
      </c>
      <c r="H273" s="2">
        <f ca="1">SUBTOTAL(9,H5:H271)</f>
        <v>226200.52000000761</v>
      </c>
      <c r="I273" s="2">
        <f ca="1">SUBTOTAL(9,I5:I271)</f>
        <v>211979.93634300341</v>
      </c>
    </row>
  </sheetData>
  <sortState ref="A5:I271">
    <sortCondition ref="C5:C271"/>
    <sortCondition ref="D5:D271"/>
  </sortState>
  <conditionalFormatting sqref="A5:I47 A49:I86 A88:I273">
    <cfRule type="expression" dxfId="3" priority="3">
      <formula>ISNUMBER(FIND("Total",$C5))</formula>
    </cfRule>
  </conditionalFormatting>
  <conditionalFormatting sqref="A48:I48">
    <cfRule type="expression" dxfId="4" priority="2">
      <formula>ISNUMBER(FIND("Total",$C48))</formula>
    </cfRule>
  </conditionalFormatting>
  <conditionalFormatting sqref="A87:I87">
    <cfRule type="expression" dxfId="5" priority="1">
      <formula>ISNUMBER(FIND("Total",$C87))</formula>
    </cfRule>
  </conditionalFormatting>
  <pageMargins left="0.5" right="0.5" top="0.75" bottom="0.5" header="0.5" footer="0.25"/>
  <pageSetup paperSize="17" orientation="landscape" r:id="rId1"/>
  <headerFooter>
    <oddHeader>&amp;C&amp;"-,Bold"&amp;12&amp;F[&amp;A]</oddHeader>
    <oddFooter>&amp;L&amp;9Posted: 7 Jul 2020&amp;C&amp;9Page &amp;P of &amp;N&amp;R&amp;9Public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12.7109375" defaultRowHeight="15" x14ac:dyDescent="0.25"/>
  <cols>
    <col min="1" max="1" width="16.85546875" bestFit="1" customWidth="1"/>
    <col min="2" max="3" width="12.7109375" style="1"/>
    <col min="4" max="4" width="15.140625" style="1" bestFit="1" customWidth="1"/>
  </cols>
  <sheetData>
    <row r="1" spans="1:17" x14ac:dyDescent="0.25">
      <c r="A1" s="10" t="s">
        <v>0</v>
      </c>
    </row>
    <row r="2" spans="1:17" x14ac:dyDescent="0.25">
      <c r="A2" s="3" t="s">
        <v>788</v>
      </c>
      <c r="B2" s="10"/>
      <c r="E2" s="3" t="s">
        <v>240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241</v>
      </c>
    </row>
    <row r="3" spans="1:17" x14ac:dyDescent="0.25">
      <c r="E3" s="5" t="s">
        <v>242</v>
      </c>
      <c r="F3" s="6"/>
      <c r="G3" s="6"/>
      <c r="H3" s="6"/>
      <c r="I3" s="6"/>
      <c r="J3" s="6"/>
      <c r="K3" s="6"/>
      <c r="L3" s="6"/>
      <c r="M3" s="6"/>
      <c r="N3" s="6"/>
      <c r="O3" s="6"/>
      <c r="P3" s="20">
        <f>SUM(Q5:Q171)</f>
        <v>60322.269999999553</v>
      </c>
      <c r="Q3" s="21"/>
    </row>
    <row r="4" spans="1:17" x14ac:dyDescent="0.25">
      <c r="A4" s="7" t="s">
        <v>239</v>
      </c>
      <c r="B4" s="8" t="s">
        <v>1</v>
      </c>
      <c r="C4" s="8" t="s">
        <v>2</v>
      </c>
      <c r="D4" s="8" t="s">
        <v>3</v>
      </c>
      <c r="E4" s="9">
        <v>42370</v>
      </c>
      <c r="F4" s="9">
        <v>42401</v>
      </c>
      <c r="G4" s="9">
        <v>42430</v>
      </c>
      <c r="H4" s="9">
        <v>42461</v>
      </c>
      <c r="I4" s="9">
        <v>42491</v>
      </c>
      <c r="J4" s="9">
        <v>42522</v>
      </c>
      <c r="K4" s="9">
        <v>42552</v>
      </c>
      <c r="L4" s="9">
        <v>42583</v>
      </c>
      <c r="M4" s="9">
        <v>42614</v>
      </c>
      <c r="N4" s="9">
        <v>42644</v>
      </c>
      <c r="O4" s="9">
        <v>42675</v>
      </c>
      <c r="P4" s="9">
        <v>42705</v>
      </c>
      <c r="Q4" s="9" t="s">
        <v>243</v>
      </c>
    </row>
    <row r="5" spans="1:17" x14ac:dyDescent="0.25">
      <c r="A5" t="str">
        <f t="shared" ref="A5:A68" si="0">B5&amp;"."&amp;IF(D5="CES1/CES2",C5,D5)</f>
        <v>UNCA.0000001511</v>
      </c>
      <c r="B5" s="1" t="s">
        <v>4</v>
      </c>
      <c r="C5" s="1" t="s">
        <v>5</v>
      </c>
      <c r="D5" s="1" t="s">
        <v>5</v>
      </c>
      <c r="E5" s="2">
        <v>-0.59999999999999987</v>
      </c>
      <c r="F5" s="2">
        <v>-3.7399999999999998</v>
      </c>
      <c r="G5" s="2">
        <v>-6.35</v>
      </c>
      <c r="H5" s="2">
        <v>-32.569999999999993</v>
      </c>
      <c r="I5" s="2">
        <v>0</v>
      </c>
      <c r="J5" s="2">
        <v>0</v>
      </c>
      <c r="K5" s="2">
        <v>-5.12</v>
      </c>
      <c r="L5" s="2">
        <v>0</v>
      </c>
      <c r="M5" s="2">
        <v>-7.27</v>
      </c>
      <c r="N5" s="2">
        <v>-46.849999999999994</v>
      </c>
      <c r="O5" s="2">
        <v>0</v>
      </c>
      <c r="P5" s="2">
        <v>0</v>
      </c>
      <c r="Q5" s="2">
        <f>SUM(E5:P5)</f>
        <v>-102.49999999999999</v>
      </c>
    </row>
    <row r="6" spans="1:17" x14ac:dyDescent="0.25">
      <c r="A6" t="str">
        <f t="shared" si="0"/>
        <v>UNCA.0000006711</v>
      </c>
      <c r="B6" s="1" t="s">
        <v>4</v>
      </c>
      <c r="C6" s="1" t="s">
        <v>6</v>
      </c>
      <c r="D6" s="1" t="s">
        <v>6</v>
      </c>
      <c r="E6" s="2">
        <v>0</v>
      </c>
      <c r="F6" s="2">
        <v>0</v>
      </c>
      <c r="G6" s="2">
        <v>0</v>
      </c>
      <c r="H6" s="2">
        <v>-29.79</v>
      </c>
      <c r="I6" s="2">
        <v>-602.04000000000008</v>
      </c>
      <c r="J6" s="2">
        <v>-135.85</v>
      </c>
      <c r="K6" s="2">
        <v>-156.86000000000001</v>
      </c>
      <c r="L6" s="2">
        <v>-25.309999999999995</v>
      </c>
      <c r="M6" s="2">
        <v>-14.730000000000002</v>
      </c>
      <c r="N6" s="2">
        <v>0</v>
      </c>
      <c r="O6" s="2">
        <v>0</v>
      </c>
      <c r="P6" s="2">
        <v>0</v>
      </c>
      <c r="Q6" s="2">
        <f t="shared" ref="Q6:Q69" si="1">SUM(E6:P6)</f>
        <v>-964.58</v>
      </c>
    </row>
    <row r="7" spans="1:17" x14ac:dyDescent="0.25">
      <c r="A7" t="str">
        <f t="shared" si="0"/>
        <v>UNCA.0000022911</v>
      </c>
      <c r="B7" s="1" t="s">
        <v>4</v>
      </c>
      <c r="C7" s="1" t="s">
        <v>7</v>
      </c>
      <c r="D7" s="1" t="s">
        <v>7</v>
      </c>
      <c r="E7" s="2">
        <v>-0.38000000000000006</v>
      </c>
      <c r="F7" s="2">
        <v>-1.8499999999999999</v>
      </c>
      <c r="G7" s="2">
        <v>-0.58000000000000007</v>
      </c>
      <c r="H7" s="2">
        <v>-38.540000000000006</v>
      </c>
      <c r="I7" s="2">
        <v>-41.69</v>
      </c>
      <c r="J7" s="2">
        <v>-40.06</v>
      </c>
      <c r="K7" s="2">
        <v>-26.01</v>
      </c>
      <c r="L7" s="2">
        <v>-32.57</v>
      </c>
      <c r="M7" s="2">
        <v>-85.22</v>
      </c>
      <c r="N7" s="2">
        <v>-4.55</v>
      </c>
      <c r="O7" s="2">
        <v>-3.65</v>
      </c>
      <c r="P7" s="2">
        <v>-0.25</v>
      </c>
      <c r="Q7" s="2">
        <f t="shared" si="1"/>
        <v>-275.34999999999997</v>
      </c>
    </row>
    <row r="8" spans="1:17" x14ac:dyDescent="0.25">
      <c r="A8" t="str">
        <f t="shared" si="0"/>
        <v>UNCA.0000025611</v>
      </c>
      <c r="B8" s="1" t="s">
        <v>4</v>
      </c>
      <c r="C8" s="1" t="s">
        <v>8</v>
      </c>
      <c r="D8" s="1" t="s">
        <v>8</v>
      </c>
      <c r="E8" s="2">
        <v>-55.7</v>
      </c>
      <c r="F8" s="2">
        <v>-97.260000000000019</v>
      </c>
      <c r="G8" s="2">
        <v>-80.83</v>
      </c>
      <c r="H8" s="2">
        <v>-282.44</v>
      </c>
      <c r="I8" s="2">
        <v>-722.68</v>
      </c>
      <c r="J8" s="2">
        <v>-114.44</v>
      </c>
      <c r="K8" s="2">
        <v>-280.60000000000002</v>
      </c>
      <c r="L8" s="2">
        <v>-1039.8000000000002</v>
      </c>
      <c r="M8" s="2">
        <v>-1583.6399999999999</v>
      </c>
      <c r="N8" s="2">
        <v>-336.08</v>
      </c>
      <c r="O8" s="2">
        <v>-876.58</v>
      </c>
      <c r="P8" s="2">
        <v>-1536.63</v>
      </c>
      <c r="Q8" s="2">
        <f t="shared" si="1"/>
        <v>-7006.6799999999994</v>
      </c>
    </row>
    <row r="9" spans="1:17" x14ac:dyDescent="0.25">
      <c r="A9" t="str">
        <f t="shared" si="0"/>
        <v>UNCA.0000027711</v>
      </c>
      <c r="B9" s="1" t="s">
        <v>4</v>
      </c>
      <c r="C9" s="1" t="s">
        <v>9</v>
      </c>
      <c r="D9" s="1" t="s">
        <v>9</v>
      </c>
      <c r="E9" s="2">
        <v>-130.26000000000005</v>
      </c>
      <c r="F9" s="2">
        <v>-240.04000000000002</v>
      </c>
      <c r="G9" s="2">
        <v>-241.23999999999998</v>
      </c>
      <c r="H9" s="2">
        <v>-455</v>
      </c>
      <c r="I9" s="2">
        <v>-171.02999999999997</v>
      </c>
      <c r="J9" s="2">
        <v>-298.77000000000004</v>
      </c>
      <c r="K9" s="2">
        <v>-123.82999999999998</v>
      </c>
      <c r="L9" s="2">
        <v>-416.03999999999996</v>
      </c>
      <c r="M9" s="2">
        <v>-282.01</v>
      </c>
      <c r="N9" s="2">
        <v>-217.33</v>
      </c>
      <c r="O9" s="2">
        <v>-285.56</v>
      </c>
      <c r="P9" s="2">
        <v>-811.8599999999999</v>
      </c>
      <c r="Q9" s="2">
        <f t="shared" si="1"/>
        <v>-3672.9700000000003</v>
      </c>
    </row>
    <row r="10" spans="1:17" x14ac:dyDescent="0.25">
      <c r="A10" t="str">
        <f t="shared" si="0"/>
        <v>UNCA.0000034911</v>
      </c>
      <c r="B10" s="1" t="s">
        <v>4</v>
      </c>
      <c r="C10" s="1" t="s">
        <v>10</v>
      </c>
      <c r="D10" s="1" t="s">
        <v>10</v>
      </c>
      <c r="E10" s="2">
        <v>0</v>
      </c>
      <c r="F10" s="2">
        <v>0</v>
      </c>
      <c r="G10" s="2">
        <v>0</v>
      </c>
      <c r="H10" s="2">
        <v>4.6899999999999995</v>
      </c>
      <c r="I10" s="2">
        <v>0.25</v>
      </c>
      <c r="J10" s="2">
        <v>0</v>
      </c>
      <c r="K10" s="2">
        <v>4.9999999999999989E-2</v>
      </c>
      <c r="L10" s="2">
        <v>4.5999999999999996</v>
      </c>
      <c r="M10" s="2">
        <v>0</v>
      </c>
      <c r="N10" s="2">
        <v>0.79</v>
      </c>
      <c r="O10" s="2">
        <v>70</v>
      </c>
      <c r="P10" s="2">
        <v>0</v>
      </c>
      <c r="Q10" s="2">
        <f t="shared" si="1"/>
        <v>80.38</v>
      </c>
    </row>
    <row r="11" spans="1:17" x14ac:dyDescent="0.25">
      <c r="A11" t="str">
        <f t="shared" si="0"/>
        <v>UNCA.0000038511</v>
      </c>
      <c r="B11" s="1" t="s">
        <v>4</v>
      </c>
      <c r="C11" s="1" t="s">
        <v>11</v>
      </c>
      <c r="D11" s="1" t="s">
        <v>11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-1.46</v>
      </c>
      <c r="Q11" s="2">
        <f t="shared" si="1"/>
        <v>-1.46</v>
      </c>
    </row>
    <row r="12" spans="1:17" x14ac:dyDescent="0.25">
      <c r="A12" t="str">
        <f t="shared" si="0"/>
        <v>UNCA.0000039611</v>
      </c>
      <c r="B12" s="1" t="s">
        <v>4</v>
      </c>
      <c r="C12" s="1" t="s">
        <v>12</v>
      </c>
      <c r="D12" s="1" t="s">
        <v>12</v>
      </c>
      <c r="E12" s="2">
        <v>178.20999999999995</v>
      </c>
      <c r="F12" s="2">
        <v>248.85999999999999</v>
      </c>
      <c r="G12" s="2">
        <v>156.40999999999997</v>
      </c>
      <c r="H12" s="2">
        <v>54.149999999999949</v>
      </c>
      <c r="I12" s="2">
        <v>20.030000000000005</v>
      </c>
      <c r="J12" s="2">
        <v>135.76999999999998</v>
      </c>
      <c r="K12" s="2">
        <v>38.54</v>
      </c>
      <c r="L12" s="2">
        <v>11.139999999999993</v>
      </c>
      <c r="M12" s="2">
        <v>38.510000000000005</v>
      </c>
      <c r="N12" s="2">
        <v>105.89999999999999</v>
      </c>
      <c r="O12" s="2">
        <v>124.13</v>
      </c>
      <c r="P12" s="2">
        <v>54.630000000000038</v>
      </c>
      <c r="Q12" s="2">
        <f t="shared" si="1"/>
        <v>1166.2799999999997</v>
      </c>
    </row>
    <row r="13" spans="1:17" x14ac:dyDescent="0.25">
      <c r="A13" t="str">
        <f t="shared" si="0"/>
        <v>UNCA.0000045411</v>
      </c>
      <c r="B13" s="1" t="s">
        <v>4</v>
      </c>
      <c r="C13" s="1" t="s">
        <v>13</v>
      </c>
      <c r="D13" s="1" t="s">
        <v>13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f t="shared" si="1"/>
        <v>0</v>
      </c>
    </row>
    <row r="14" spans="1:17" x14ac:dyDescent="0.25">
      <c r="A14" t="str">
        <f t="shared" si="0"/>
        <v>UNCA.0000065911</v>
      </c>
      <c r="B14" s="1" t="s">
        <v>4</v>
      </c>
      <c r="C14" s="1" t="s">
        <v>14</v>
      </c>
      <c r="D14" s="1" t="s">
        <v>14</v>
      </c>
      <c r="E14" s="2">
        <v>81.14</v>
      </c>
      <c r="F14" s="2">
        <v>14.510000000000002</v>
      </c>
      <c r="G14" s="2">
        <v>30.400000000000002</v>
      </c>
      <c r="H14" s="2">
        <v>44.58000000000002</v>
      </c>
      <c r="I14" s="2">
        <v>34.220000000000013</v>
      </c>
      <c r="J14" s="2">
        <v>30.019999999999989</v>
      </c>
      <c r="K14" s="2">
        <v>60.629999999999988</v>
      </c>
      <c r="L14" s="2">
        <v>47.71</v>
      </c>
      <c r="M14" s="2">
        <v>5.5499999999999989</v>
      </c>
      <c r="N14" s="2">
        <v>49.24</v>
      </c>
      <c r="O14" s="2">
        <v>27.119999999999997</v>
      </c>
      <c r="P14" s="2">
        <v>64.44</v>
      </c>
      <c r="Q14" s="2">
        <f t="shared" si="1"/>
        <v>489.56</v>
      </c>
    </row>
    <row r="15" spans="1:17" x14ac:dyDescent="0.25">
      <c r="A15" t="str">
        <f t="shared" si="0"/>
        <v>UNCA.0000089511</v>
      </c>
      <c r="B15" s="1" t="s">
        <v>4</v>
      </c>
      <c r="C15" s="1" t="s">
        <v>15</v>
      </c>
      <c r="D15" s="1" t="s">
        <v>15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f t="shared" si="1"/>
        <v>0</v>
      </c>
    </row>
    <row r="16" spans="1:17" x14ac:dyDescent="0.25">
      <c r="A16" t="str">
        <f t="shared" si="0"/>
        <v>APL.311S033N</v>
      </c>
      <c r="B16" s="1" t="s">
        <v>16</v>
      </c>
      <c r="C16" s="1" t="s">
        <v>17</v>
      </c>
      <c r="D16" s="1" t="s">
        <v>17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-41.45000000000001</v>
      </c>
      <c r="L16" s="2">
        <v>-321.87000000000006</v>
      </c>
      <c r="M16" s="2">
        <v>-25.289999999999996</v>
      </c>
      <c r="N16" s="2">
        <v>-275.48</v>
      </c>
      <c r="O16" s="2">
        <v>-79.449999999999989</v>
      </c>
      <c r="P16" s="2">
        <v>-232.3</v>
      </c>
      <c r="Q16" s="2">
        <f t="shared" si="1"/>
        <v>-975.84000000000015</v>
      </c>
    </row>
    <row r="17" spans="1:17" x14ac:dyDescent="0.25">
      <c r="A17" t="str">
        <f t="shared" si="0"/>
        <v>APL.321S009N</v>
      </c>
      <c r="B17" s="1" t="s">
        <v>16</v>
      </c>
      <c r="C17" s="1" t="s">
        <v>18</v>
      </c>
      <c r="D17" s="1" t="s">
        <v>18</v>
      </c>
      <c r="E17" s="2">
        <v>-5089.4299999999994</v>
      </c>
      <c r="F17" s="2">
        <v>-4341.5900000000011</v>
      </c>
      <c r="G17" s="2">
        <v>-4429.42</v>
      </c>
      <c r="H17" s="2">
        <v>-2537.5700000000002</v>
      </c>
      <c r="I17" s="2">
        <v>-3802.7200000000003</v>
      </c>
      <c r="J17" s="2">
        <v>-4902.6200000000008</v>
      </c>
      <c r="K17" s="2">
        <v>-4397.54</v>
      </c>
      <c r="L17" s="2">
        <v>-6111.2</v>
      </c>
      <c r="M17" s="2">
        <v>-5901.19</v>
      </c>
      <c r="N17" s="2">
        <v>-6754.82</v>
      </c>
      <c r="O17" s="2">
        <v>-3473.2899999999995</v>
      </c>
      <c r="P17" s="2">
        <v>-5478.51</v>
      </c>
      <c r="Q17" s="2">
        <f t="shared" si="1"/>
        <v>-57219.900000000009</v>
      </c>
    </row>
    <row r="18" spans="1:17" x14ac:dyDescent="0.25">
      <c r="A18" t="str">
        <f t="shared" si="0"/>
        <v>APL.325S009N</v>
      </c>
      <c r="B18" s="1" t="s">
        <v>16</v>
      </c>
      <c r="C18" s="1" t="s">
        <v>19</v>
      </c>
      <c r="D18" s="1" t="s">
        <v>19</v>
      </c>
      <c r="E18" s="2">
        <v>0</v>
      </c>
      <c r="F18" s="2">
        <v>0</v>
      </c>
      <c r="G18" s="2">
        <v>0</v>
      </c>
      <c r="H18" s="2">
        <v>-14.3</v>
      </c>
      <c r="I18" s="2">
        <v>-102.38</v>
      </c>
      <c r="J18" s="2">
        <v>-10.850000000000001</v>
      </c>
      <c r="K18" s="2">
        <v>-13.06</v>
      </c>
      <c r="L18" s="2">
        <v>-103.28000000000003</v>
      </c>
      <c r="M18" s="2">
        <v>-227.35000000000002</v>
      </c>
      <c r="N18" s="2">
        <v>-192.11</v>
      </c>
      <c r="O18" s="2">
        <v>-50.920000000000016</v>
      </c>
      <c r="P18" s="2">
        <v>-239.95000000000002</v>
      </c>
      <c r="Q18" s="2">
        <f t="shared" si="1"/>
        <v>-954.2</v>
      </c>
    </row>
    <row r="19" spans="1:17" x14ac:dyDescent="0.25">
      <c r="A19" t="str">
        <f t="shared" si="0"/>
        <v>APL.372S025N</v>
      </c>
      <c r="B19" s="1" t="s">
        <v>16</v>
      </c>
      <c r="C19" s="1" t="s">
        <v>20</v>
      </c>
      <c r="D19" s="1" t="s">
        <v>20</v>
      </c>
      <c r="E19" s="2">
        <v>-257.22999999999996</v>
      </c>
      <c r="F19" s="2">
        <v>-62.29</v>
      </c>
      <c r="G19" s="2">
        <v>-141.86999999999998</v>
      </c>
      <c r="H19" s="2">
        <v>-112.13</v>
      </c>
      <c r="I19" s="2">
        <v>-128.88000000000002</v>
      </c>
      <c r="J19" s="2">
        <v>-170.53000000000003</v>
      </c>
      <c r="K19" s="2">
        <v>-68.63</v>
      </c>
      <c r="L19" s="2">
        <v>-46.7</v>
      </c>
      <c r="M19" s="2">
        <v>-130.18</v>
      </c>
      <c r="N19" s="2">
        <v>-90.49</v>
      </c>
      <c r="O19" s="2">
        <v>-23.839999999999996</v>
      </c>
      <c r="P19" s="2">
        <v>-44.160000000000004</v>
      </c>
      <c r="Q19" s="2">
        <f t="shared" si="1"/>
        <v>-1276.93</v>
      </c>
    </row>
    <row r="20" spans="1:17" x14ac:dyDescent="0.25">
      <c r="A20" t="str">
        <f t="shared" si="0"/>
        <v>APC.BCHIMP</v>
      </c>
      <c r="B20" s="1" t="s">
        <v>21</v>
      </c>
      <c r="C20" s="1" t="s">
        <v>22</v>
      </c>
      <c r="D20" s="1" t="s">
        <v>23</v>
      </c>
      <c r="E20" s="2">
        <v>0</v>
      </c>
      <c r="F20" s="2">
        <v>0</v>
      </c>
      <c r="G20" s="2">
        <v>0</v>
      </c>
      <c r="H20" s="2">
        <v>0</v>
      </c>
      <c r="I20" s="2">
        <v>18.069999999999993</v>
      </c>
      <c r="J20" s="2">
        <v>14.659999999999997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827.94</v>
      </c>
      <c r="Q20" s="2">
        <f t="shared" si="1"/>
        <v>860.67000000000007</v>
      </c>
    </row>
    <row r="21" spans="1:17" x14ac:dyDescent="0.25">
      <c r="A21" t="str">
        <f t="shared" si="0"/>
        <v>APF.AFG1TX</v>
      </c>
      <c r="B21" s="1" t="s">
        <v>24</v>
      </c>
      <c r="C21" s="1" t="s">
        <v>25</v>
      </c>
      <c r="D21" s="1" t="s">
        <v>25</v>
      </c>
      <c r="E21" s="2">
        <v>-1001.8700000000001</v>
      </c>
      <c r="F21" s="2">
        <v>-486.76000000000005</v>
      </c>
      <c r="G21" s="2">
        <v>-792.8</v>
      </c>
      <c r="H21" s="2">
        <v>-2602.2600000000002</v>
      </c>
      <c r="I21" s="2">
        <v>-3222.16</v>
      </c>
      <c r="J21" s="2">
        <v>-2575.86</v>
      </c>
      <c r="K21" s="2">
        <v>-3346.29</v>
      </c>
      <c r="L21" s="2">
        <v>-3119.5800000000008</v>
      </c>
      <c r="M21" s="2">
        <v>-738.59000000000015</v>
      </c>
      <c r="N21" s="2">
        <v>-3035.38</v>
      </c>
      <c r="O21" s="2">
        <v>-2513.08</v>
      </c>
      <c r="P21" s="2">
        <v>-4590.03</v>
      </c>
      <c r="Q21" s="2">
        <f t="shared" si="1"/>
        <v>-28024.660000000003</v>
      </c>
    </row>
    <row r="22" spans="1:17" x14ac:dyDescent="0.25">
      <c r="A22" t="str">
        <f t="shared" si="0"/>
        <v>EEC.AKE1</v>
      </c>
      <c r="B22" s="1" t="s">
        <v>26</v>
      </c>
      <c r="C22" s="1" t="s">
        <v>27</v>
      </c>
      <c r="D22" s="1" t="s">
        <v>27</v>
      </c>
      <c r="E22" s="2">
        <v>7518.5599999999995</v>
      </c>
      <c r="F22" s="2">
        <v>8809.9700000000012</v>
      </c>
      <c r="G22" s="2">
        <v>5501.52</v>
      </c>
      <c r="H22" s="2">
        <v>2601.5499999999993</v>
      </c>
      <c r="I22" s="2">
        <v>2137.7299999999996</v>
      </c>
      <c r="J22" s="2">
        <v>3770.3300000000017</v>
      </c>
      <c r="K22" s="2">
        <v>2422.070000000002</v>
      </c>
      <c r="L22" s="2">
        <v>1502.5600000000002</v>
      </c>
      <c r="M22" s="2">
        <v>3874.1900000000014</v>
      </c>
      <c r="N22" s="2">
        <v>4901.04</v>
      </c>
      <c r="O22" s="2">
        <v>5084.0699999999988</v>
      </c>
      <c r="P22" s="2">
        <v>5959.1000000000031</v>
      </c>
      <c r="Q22" s="2">
        <f t="shared" si="1"/>
        <v>54082.690000000017</v>
      </c>
    </row>
    <row r="23" spans="1:17" x14ac:dyDescent="0.25">
      <c r="A23" t="str">
        <f t="shared" si="0"/>
        <v>ANC.ANC1</v>
      </c>
      <c r="B23" s="1" t="s">
        <v>28</v>
      </c>
      <c r="C23" s="1" t="s">
        <v>29</v>
      </c>
      <c r="D23" s="1" t="s">
        <v>29</v>
      </c>
      <c r="E23" s="2">
        <v>-97.810000000000016</v>
      </c>
      <c r="F23" s="2">
        <v>-37.770000000000003</v>
      </c>
      <c r="G23" s="2">
        <v>-37.809999999999995</v>
      </c>
      <c r="H23" s="2">
        <v>-156.92000000000004</v>
      </c>
      <c r="I23" s="2">
        <v>-47.84</v>
      </c>
      <c r="J23" s="2">
        <v>-75.62</v>
      </c>
      <c r="K23" s="2">
        <v>-289.07</v>
      </c>
      <c r="L23" s="2">
        <v>-178.52999999999997</v>
      </c>
      <c r="M23" s="2">
        <v>-86.110000000000014</v>
      </c>
      <c r="N23" s="2">
        <v>-217.98000000000002</v>
      </c>
      <c r="O23" s="2">
        <v>-42.599999999999994</v>
      </c>
      <c r="P23" s="2">
        <v>-226.75000000000006</v>
      </c>
      <c r="Q23" s="2">
        <f t="shared" si="1"/>
        <v>-1494.81</v>
      </c>
    </row>
    <row r="24" spans="1:17" x14ac:dyDescent="0.25">
      <c r="A24" t="str">
        <f t="shared" si="0"/>
        <v>APC.BCHEXP</v>
      </c>
      <c r="B24" s="1" t="s">
        <v>21</v>
      </c>
      <c r="C24" s="1" t="s">
        <v>30</v>
      </c>
      <c r="D24" s="1" t="s">
        <v>31</v>
      </c>
      <c r="E24" s="2">
        <v>21.290000000000003</v>
      </c>
      <c r="F24" s="2">
        <v>17.02</v>
      </c>
      <c r="G24" s="2">
        <v>0</v>
      </c>
      <c r="H24" s="2">
        <v>0</v>
      </c>
      <c r="I24" s="2">
        <v>0</v>
      </c>
      <c r="J24" s="2">
        <v>7.0599999999999961</v>
      </c>
      <c r="K24" s="2">
        <v>1.970000000000004</v>
      </c>
      <c r="L24" s="2">
        <v>2.37</v>
      </c>
      <c r="M24" s="2">
        <v>45.830000000000048</v>
      </c>
      <c r="N24" s="2">
        <v>4.2699999999999987</v>
      </c>
      <c r="O24" s="2">
        <v>0</v>
      </c>
      <c r="P24" s="2">
        <v>21.779999999999994</v>
      </c>
      <c r="Q24" s="2">
        <f t="shared" si="1"/>
        <v>121.59000000000003</v>
      </c>
    </row>
    <row r="25" spans="1:17" x14ac:dyDescent="0.25">
      <c r="A25" t="str">
        <f t="shared" si="0"/>
        <v>VQW.ARD1</v>
      </c>
      <c r="B25" s="1" t="s">
        <v>32</v>
      </c>
      <c r="C25" s="1" t="s">
        <v>33</v>
      </c>
      <c r="D25" s="1" t="s">
        <v>33</v>
      </c>
      <c r="E25" s="2">
        <v>3439.3</v>
      </c>
      <c r="F25" s="2">
        <v>4191.1200000000026</v>
      </c>
      <c r="G25" s="2">
        <v>2736.8199999999988</v>
      </c>
      <c r="H25" s="2">
        <v>847.99000000000035</v>
      </c>
      <c r="I25" s="2">
        <v>735.5199999999993</v>
      </c>
      <c r="J25" s="2">
        <v>1241.3199999999988</v>
      </c>
      <c r="K25" s="2">
        <v>600.71000000000049</v>
      </c>
      <c r="L25" s="2">
        <v>451.60000000000014</v>
      </c>
      <c r="M25" s="2">
        <v>995.6100000000007</v>
      </c>
      <c r="N25" s="2">
        <v>1911.8000000000004</v>
      </c>
      <c r="O25" s="2">
        <v>1852.4200000000003</v>
      </c>
      <c r="P25" s="2">
        <v>2595.3399999999988</v>
      </c>
      <c r="Q25" s="2">
        <f t="shared" si="1"/>
        <v>21599.550000000003</v>
      </c>
    </row>
    <row r="26" spans="1:17" x14ac:dyDescent="0.25">
      <c r="A26" t="str">
        <f t="shared" si="0"/>
        <v>TAU.BAR</v>
      </c>
      <c r="B26" s="1" t="s">
        <v>34</v>
      </c>
      <c r="C26" s="1" t="s">
        <v>35</v>
      </c>
      <c r="D26" s="1" t="s">
        <v>35</v>
      </c>
      <c r="E26" s="2">
        <v>-2974.1699999999996</v>
      </c>
      <c r="F26" s="2">
        <v>-1692.92</v>
      </c>
      <c r="G26" s="2">
        <v>-1611.51</v>
      </c>
      <c r="H26" s="2">
        <v>-1874.1799999999998</v>
      </c>
      <c r="I26" s="2">
        <v>-2673.48</v>
      </c>
      <c r="J26" s="2">
        <v>-1635.44</v>
      </c>
      <c r="K26" s="2">
        <v>-2730.4100000000003</v>
      </c>
      <c r="L26" s="2">
        <v>-1777.33</v>
      </c>
      <c r="M26" s="2">
        <v>-867.38</v>
      </c>
      <c r="N26" s="2">
        <v>-2120.88</v>
      </c>
      <c r="O26" s="2">
        <v>-834.04</v>
      </c>
      <c r="P26" s="2">
        <v>-1019.22</v>
      </c>
      <c r="Q26" s="2">
        <f t="shared" si="1"/>
        <v>-21810.960000000006</v>
      </c>
    </row>
    <row r="27" spans="1:17" x14ac:dyDescent="0.25">
      <c r="A27" t="str">
        <f t="shared" si="0"/>
        <v>TCN.BCR2</v>
      </c>
      <c r="B27" s="1" t="s">
        <v>36</v>
      </c>
      <c r="C27" s="1" t="s">
        <v>37</v>
      </c>
      <c r="D27" s="1" t="s">
        <v>37</v>
      </c>
      <c r="E27" s="2">
        <v>-23693.31</v>
      </c>
      <c r="F27" s="2">
        <v>-16431.329999999998</v>
      </c>
      <c r="G27" s="2">
        <v>-24206.57</v>
      </c>
      <c r="H27" s="2">
        <v>-16434.770000000004</v>
      </c>
      <c r="I27" s="2">
        <v>-30389.539999999997</v>
      </c>
      <c r="J27" s="2">
        <v>-28294.820000000003</v>
      </c>
      <c r="K27" s="2">
        <v>-29131.329999999998</v>
      </c>
      <c r="L27" s="2">
        <v>-31958.219999999994</v>
      </c>
      <c r="M27" s="2">
        <v>-21682.81</v>
      </c>
      <c r="N27" s="2">
        <v>-37932.489999999991</v>
      </c>
      <c r="O27" s="2">
        <v>-17855.670000000002</v>
      </c>
      <c r="P27" s="2">
        <v>-29964.750000000004</v>
      </c>
      <c r="Q27" s="2">
        <f t="shared" si="1"/>
        <v>-307975.61</v>
      </c>
    </row>
    <row r="28" spans="1:17" x14ac:dyDescent="0.25">
      <c r="A28" t="str">
        <f t="shared" si="0"/>
        <v>TCN.BCRK</v>
      </c>
      <c r="B28" s="1" t="s">
        <v>36</v>
      </c>
      <c r="C28" s="1" t="s">
        <v>38</v>
      </c>
      <c r="D28" s="1" t="s">
        <v>38</v>
      </c>
      <c r="E28" s="2">
        <v>-10869.960000000001</v>
      </c>
      <c r="F28" s="2">
        <v>-1103.6899999999998</v>
      </c>
      <c r="G28" s="2">
        <v>-43608.210000000006</v>
      </c>
      <c r="H28" s="2">
        <v>-30002.39</v>
      </c>
      <c r="I28" s="2">
        <v>-49748.310000000012</v>
      </c>
      <c r="J28" s="2">
        <v>-46201.09</v>
      </c>
      <c r="K28" s="2">
        <v>-34458.12999999999</v>
      </c>
      <c r="L28" s="2">
        <v>-40970.609999999993</v>
      </c>
      <c r="M28" s="2">
        <v>-20766.690000000002</v>
      </c>
      <c r="N28" s="2">
        <v>-57118.66</v>
      </c>
      <c r="O28" s="2">
        <v>-6746.4800000000014</v>
      </c>
      <c r="P28" s="2">
        <v>-61540.650000000016</v>
      </c>
      <c r="Q28" s="2">
        <f t="shared" si="1"/>
        <v>-403134.87</v>
      </c>
    </row>
    <row r="29" spans="1:17" x14ac:dyDescent="0.25">
      <c r="A29" t="str">
        <f t="shared" si="0"/>
        <v>TAU.BIG</v>
      </c>
      <c r="B29" s="1" t="s">
        <v>34</v>
      </c>
      <c r="C29" s="1" t="s">
        <v>39</v>
      </c>
      <c r="D29" s="1" t="s">
        <v>39</v>
      </c>
      <c r="E29" s="2">
        <v>-34265.64</v>
      </c>
      <c r="F29" s="2">
        <v>-19395.71</v>
      </c>
      <c r="G29" s="2">
        <v>-16657.16</v>
      </c>
      <c r="H29" s="2">
        <v>-15017.499999999998</v>
      </c>
      <c r="I29" s="2">
        <v>-17212.54</v>
      </c>
      <c r="J29" s="2">
        <v>-12013.92</v>
      </c>
      <c r="K29" s="2">
        <v>-12845.32</v>
      </c>
      <c r="L29" s="2">
        <v>-15997.410000000002</v>
      </c>
      <c r="M29" s="2">
        <v>-13259.96</v>
      </c>
      <c r="N29" s="2">
        <v>-27972.450000000004</v>
      </c>
      <c r="O29" s="2">
        <v>-20972.51</v>
      </c>
      <c r="P29" s="2">
        <v>-39036.89</v>
      </c>
      <c r="Q29" s="2">
        <f t="shared" si="1"/>
        <v>-244647.01</v>
      </c>
    </row>
    <row r="30" spans="1:17" x14ac:dyDescent="0.25">
      <c r="A30" t="str">
        <f t="shared" si="0"/>
        <v>TAU.BPW</v>
      </c>
      <c r="B30" s="1" t="s">
        <v>34</v>
      </c>
      <c r="C30" s="1" t="s">
        <v>40</v>
      </c>
      <c r="D30" s="1" t="s">
        <v>40</v>
      </c>
      <c r="E30" s="2">
        <v>-1638.72</v>
      </c>
      <c r="F30" s="2">
        <v>-1171.93</v>
      </c>
      <c r="G30" s="2">
        <v>-1127.8200000000002</v>
      </c>
      <c r="H30" s="2">
        <v>-1268.01</v>
      </c>
      <c r="I30" s="2">
        <v>-2851.75</v>
      </c>
      <c r="J30" s="2">
        <v>-2509.9700000000003</v>
      </c>
      <c r="K30" s="2">
        <v>-3304.9000000000005</v>
      </c>
      <c r="L30" s="2">
        <v>-2782.4300000000003</v>
      </c>
      <c r="M30" s="2">
        <v>-1939.82</v>
      </c>
      <c r="N30" s="2">
        <v>-2616.15</v>
      </c>
      <c r="O30" s="2">
        <v>-1475.49</v>
      </c>
      <c r="P30" s="2">
        <v>-1633.0900000000001</v>
      </c>
      <c r="Q30" s="2">
        <f t="shared" si="1"/>
        <v>-24320.080000000005</v>
      </c>
    </row>
    <row r="31" spans="1:17" x14ac:dyDescent="0.25">
      <c r="A31" t="str">
        <f t="shared" si="0"/>
        <v>ALPL.BR3</v>
      </c>
      <c r="B31" s="1" t="s">
        <v>41</v>
      </c>
      <c r="C31" s="1" t="s">
        <v>42</v>
      </c>
      <c r="D31" s="1" t="s">
        <v>42</v>
      </c>
      <c r="E31" s="2">
        <v>-2286.7999999999993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-5236.3600000000006</v>
      </c>
      <c r="M31" s="2">
        <v>0</v>
      </c>
      <c r="N31" s="2">
        <v>0</v>
      </c>
      <c r="O31" s="2">
        <v>0</v>
      </c>
      <c r="P31" s="2">
        <v>-354.11999999999989</v>
      </c>
      <c r="Q31" s="2">
        <f t="shared" si="1"/>
        <v>-7877.28</v>
      </c>
    </row>
    <row r="32" spans="1:17" x14ac:dyDescent="0.25">
      <c r="A32" t="str">
        <f t="shared" si="0"/>
        <v>ALPL.BR4</v>
      </c>
      <c r="B32" s="1" t="s">
        <v>41</v>
      </c>
      <c r="C32" s="1" t="s">
        <v>43</v>
      </c>
      <c r="D32" s="1" t="s">
        <v>43</v>
      </c>
      <c r="E32" s="2">
        <v>-95.699999999999633</v>
      </c>
      <c r="F32" s="2">
        <v>-145.12000000000018</v>
      </c>
      <c r="G32" s="2">
        <v>0</v>
      </c>
      <c r="H32" s="2">
        <v>0</v>
      </c>
      <c r="I32" s="2">
        <v>-780.84000000000026</v>
      </c>
      <c r="J32" s="2">
        <v>-3940.7799999999934</v>
      </c>
      <c r="K32" s="2">
        <v>-7145.2099999999982</v>
      </c>
      <c r="L32" s="2">
        <v>-6042.4099999999989</v>
      </c>
      <c r="M32" s="2">
        <v>-1473.7099999999996</v>
      </c>
      <c r="N32" s="2">
        <v>-2967.8999999999978</v>
      </c>
      <c r="O32" s="2">
        <v>-2831.58</v>
      </c>
      <c r="P32" s="2">
        <v>-5133.18</v>
      </c>
      <c r="Q32" s="2">
        <f t="shared" si="1"/>
        <v>-30556.429999999986</v>
      </c>
    </row>
    <row r="33" spans="1:17" x14ac:dyDescent="0.25">
      <c r="A33" t="str">
        <f t="shared" si="0"/>
        <v>BALP.BR5</v>
      </c>
      <c r="B33" s="1" t="s">
        <v>44</v>
      </c>
      <c r="C33" s="1" t="s">
        <v>45</v>
      </c>
      <c r="D33" s="1" t="s">
        <v>45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-32543.759999999998</v>
      </c>
      <c r="K33" s="2">
        <v>-53603.73</v>
      </c>
      <c r="L33" s="2">
        <v>-49257.19</v>
      </c>
      <c r="M33" s="2">
        <v>-35180.069999999992</v>
      </c>
      <c r="N33" s="2">
        <v>-95066.489999999976</v>
      </c>
      <c r="O33" s="2">
        <v>-33367.229999999996</v>
      </c>
      <c r="P33" s="2">
        <v>-85137.899999999965</v>
      </c>
      <c r="Q33" s="2">
        <f t="shared" si="1"/>
        <v>-384156.36999999994</v>
      </c>
    </row>
    <row r="34" spans="1:17" x14ac:dyDescent="0.25">
      <c r="A34" t="str">
        <f t="shared" si="0"/>
        <v>ENMP.BR5</v>
      </c>
      <c r="B34" s="1" t="s">
        <v>46</v>
      </c>
      <c r="C34" s="1" t="s">
        <v>45</v>
      </c>
      <c r="D34" s="1" t="s">
        <v>45</v>
      </c>
      <c r="E34" s="2">
        <v>-52599.190000000017</v>
      </c>
      <c r="F34" s="2">
        <v>-26472.530000000002</v>
      </c>
      <c r="G34" s="2">
        <v>-22566.78</v>
      </c>
      <c r="H34" s="2">
        <v>-24726.009999999995</v>
      </c>
      <c r="I34" s="2">
        <v>-34271.429999999986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f t="shared" si="1"/>
        <v>-160635.94</v>
      </c>
    </row>
    <row r="35" spans="1:17" x14ac:dyDescent="0.25">
      <c r="A35" t="str">
        <f t="shared" si="0"/>
        <v>TAU.BRA</v>
      </c>
      <c r="B35" s="1" t="s">
        <v>34</v>
      </c>
      <c r="C35" s="1" t="s">
        <v>47</v>
      </c>
      <c r="D35" s="1" t="s">
        <v>47</v>
      </c>
      <c r="E35" s="2">
        <v>105.15000000000029</v>
      </c>
      <c r="F35" s="2">
        <v>88.199999999999989</v>
      </c>
      <c r="G35" s="2">
        <v>126.46000000000149</v>
      </c>
      <c r="H35" s="2">
        <v>-1270.3199999999986</v>
      </c>
      <c r="I35" s="2">
        <v>-854.97</v>
      </c>
      <c r="J35" s="2">
        <v>-699.33999999999946</v>
      </c>
      <c r="K35" s="2">
        <v>-3964.0100000000011</v>
      </c>
      <c r="L35" s="2">
        <v>-6516.8799999999974</v>
      </c>
      <c r="M35" s="2">
        <v>-3901.5900000000015</v>
      </c>
      <c r="N35" s="2">
        <v>-1803.4100000000024</v>
      </c>
      <c r="O35" s="2">
        <v>-556.14000000000033</v>
      </c>
      <c r="P35" s="2">
        <v>-1785.6699999999958</v>
      </c>
      <c r="Q35" s="2">
        <f t="shared" si="1"/>
        <v>-21032.519999999993</v>
      </c>
    </row>
    <row r="36" spans="1:17" x14ac:dyDescent="0.25">
      <c r="A36" t="str">
        <f t="shared" si="0"/>
        <v>BSRW.BSR1</v>
      </c>
      <c r="B36" s="1" t="s">
        <v>48</v>
      </c>
      <c r="C36" s="1" t="s">
        <v>49</v>
      </c>
      <c r="D36" s="1" t="s">
        <v>49</v>
      </c>
      <c r="E36" s="2">
        <v>15392.479999999998</v>
      </c>
      <c r="F36" s="2">
        <v>14223.05</v>
      </c>
      <c r="G36" s="2">
        <v>14229.620000000003</v>
      </c>
      <c r="H36" s="2">
        <v>6712.010000000002</v>
      </c>
      <c r="I36" s="2">
        <v>8437.0800000000017</v>
      </c>
      <c r="J36" s="2">
        <v>8744.7099999999991</v>
      </c>
      <c r="K36" s="2">
        <v>4739.4599999999946</v>
      </c>
      <c r="L36" s="2">
        <v>4710.5800000000017</v>
      </c>
      <c r="M36" s="2">
        <v>6842.7200000000021</v>
      </c>
      <c r="N36" s="2">
        <v>13515.180000000002</v>
      </c>
      <c r="O36" s="2">
        <v>15663.52000000001</v>
      </c>
      <c r="P36" s="2">
        <v>16048.61</v>
      </c>
      <c r="Q36" s="2">
        <f t="shared" si="1"/>
        <v>129259.02000000002</v>
      </c>
    </row>
    <row r="37" spans="1:17" x14ac:dyDescent="0.25">
      <c r="A37" t="str">
        <f t="shared" si="0"/>
        <v>VQW.BTR1</v>
      </c>
      <c r="B37" s="1" t="s">
        <v>32</v>
      </c>
      <c r="C37" s="1" t="s">
        <v>50</v>
      </c>
      <c r="D37" s="1" t="s">
        <v>50</v>
      </c>
      <c r="E37" s="2">
        <v>3606.8200000000011</v>
      </c>
      <c r="F37" s="2">
        <v>4123.3199999999988</v>
      </c>
      <c r="G37" s="2">
        <v>2968.0099999999993</v>
      </c>
      <c r="H37" s="2">
        <v>1060.0499999999997</v>
      </c>
      <c r="I37" s="2">
        <v>886.85000000000036</v>
      </c>
      <c r="J37" s="2">
        <v>1508.9599999999991</v>
      </c>
      <c r="K37" s="2">
        <v>863.80999999999892</v>
      </c>
      <c r="L37" s="2">
        <v>551.07000000000005</v>
      </c>
      <c r="M37" s="2">
        <v>1227.2300000000002</v>
      </c>
      <c r="N37" s="2">
        <v>2102.7800000000011</v>
      </c>
      <c r="O37" s="2">
        <v>2447.5900000000011</v>
      </c>
      <c r="P37" s="2">
        <v>2900.2999999999979</v>
      </c>
      <c r="Q37" s="2">
        <f t="shared" si="1"/>
        <v>24246.789999999997</v>
      </c>
    </row>
    <row r="38" spans="1:17" x14ac:dyDescent="0.25">
      <c r="A38" t="str">
        <f t="shared" si="0"/>
        <v>TAU.CAS</v>
      </c>
      <c r="B38" s="1" t="s">
        <v>34</v>
      </c>
      <c r="C38" s="1" t="s">
        <v>51</v>
      </c>
      <c r="D38" s="1" t="s">
        <v>51</v>
      </c>
      <c r="E38" s="2">
        <v>-1653</v>
      </c>
      <c r="F38" s="2">
        <v>-1079.73</v>
      </c>
      <c r="G38" s="2">
        <v>-1160.4299999999998</v>
      </c>
      <c r="H38" s="2">
        <v>-857.48000000000013</v>
      </c>
      <c r="I38" s="2">
        <v>-369.78000000000009</v>
      </c>
      <c r="J38" s="2">
        <v>-67.23</v>
      </c>
      <c r="K38" s="2">
        <v>-190.22</v>
      </c>
      <c r="L38" s="2">
        <v>-147.26</v>
      </c>
      <c r="M38" s="2">
        <v>-44.56</v>
      </c>
      <c r="N38" s="2">
        <v>-283.85999999999996</v>
      </c>
      <c r="O38" s="2">
        <v>-1121.47</v>
      </c>
      <c r="P38" s="2">
        <v>-1951.7600000000002</v>
      </c>
      <c r="Q38" s="2">
        <f t="shared" si="1"/>
        <v>-8926.7800000000007</v>
      </c>
    </row>
    <row r="39" spans="1:17" x14ac:dyDescent="0.25">
      <c r="A39" t="str">
        <f t="shared" si="0"/>
        <v>CAEC.CES1</v>
      </c>
      <c r="B39" s="1" t="s">
        <v>52</v>
      </c>
      <c r="C39" s="1" t="s">
        <v>53</v>
      </c>
      <c r="D39" s="1" t="s">
        <v>54</v>
      </c>
      <c r="E39" s="2">
        <v>2882.7200000000007</v>
      </c>
      <c r="F39" s="2">
        <v>3430.1999999999989</v>
      </c>
      <c r="G39" s="2">
        <v>8220.2199999999993</v>
      </c>
      <c r="H39" s="2">
        <v>799.7</v>
      </c>
      <c r="I39" s="2">
        <v>3285.9599999999996</v>
      </c>
      <c r="J39" s="2">
        <v>2643.9099999999994</v>
      </c>
      <c r="K39" s="2">
        <v>1150.0899999999995</v>
      </c>
      <c r="L39" s="2">
        <v>962.16000000000031</v>
      </c>
      <c r="M39" s="2">
        <v>899.32999999999925</v>
      </c>
      <c r="N39" s="2">
        <v>4276.0400000000036</v>
      </c>
      <c r="O39" s="2">
        <v>92.389999999999958</v>
      </c>
      <c r="P39" s="2">
        <v>6077.3199999999961</v>
      </c>
      <c r="Q39" s="2">
        <f t="shared" si="1"/>
        <v>34720.039999999994</v>
      </c>
    </row>
    <row r="40" spans="1:17" x14ac:dyDescent="0.25">
      <c r="A40" t="str">
        <f t="shared" si="0"/>
        <v>CAEC.CES2</v>
      </c>
      <c r="B40" s="1" t="s">
        <v>52</v>
      </c>
      <c r="C40" s="1" t="s">
        <v>55</v>
      </c>
      <c r="D40" s="1" t="s">
        <v>54</v>
      </c>
      <c r="E40" s="2">
        <v>1585.05</v>
      </c>
      <c r="F40" s="2">
        <v>1892.1800000000003</v>
      </c>
      <c r="G40" s="2">
        <v>4540.5900000000011</v>
      </c>
      <c r="H40" s="2">
        <v>483.58000000000015</v>
      </c>
      <c r="I40" s="2">
        <v>2127.6999999999998</v>
      </c>
      <c r="J40" s="2">
        <v>1648.8799999999999</v>
      </c>
      <c r="K40" s="2">
        <v>762.31000000000017</v>
      </c>
      <c r="L40" s="2">
        <v>621.50000000000068</v>
      </c>
      <c r="M40" s="2">
        <v>570.33000000000038</v>
      </c>
      <c r="N40" s="2">
        <v>2318.8199999999993</v>
      </c>
      <c r="O40" s="2">
        <v>57.919999999999973</v>
      </c>
      <c r="P40" s="2">
        <v>3355.0099999999984</v>
      </c>
      <c r="Q40" s="2">
        <f t="shared" si="1"/>
        <v>19963.869999999995</v>
      </c>
    </row>
    <row r="41" spans="1:17" x14ac:dyDescent="0.25">
      <c r="A41" t="str">
        <f t="shared" si="0"/>
        <v>ICPL.CHIN</v>
      </c>
      <c r="B41" s="1" t="s">
        <v>56</v>
      </c>
      <c r="C41" s="1" t="s">
        <v>57</v>
      </c>
      <c r="D41" s="1" t="s">
        <v>57</v>
      </c>
      <c r="E41" s="2">
        <v>0</v>
      </c>
      <c r="F41" s="2">
        <v>0</v>
      </c>
      <c r="G41" s="2">
        <v>0</v>
      </c>
      <c r="H41" s="2">
        <v>-821.08</v>
      </c>
      <c r="I41" s="2">
        <v>-3322.9100000000003</v>
      </c>
      <c r="J41" s="2">
        <v>-2704.29</v>
      </c>
      <c r="K41" s="2">
        <v>-3487.1</v>
      </c>
      <c r="L41" s="2">
        <v>-2497.54</v>
      </c>
      <c r="M41" s="2">
        <v>-2381.3099999999995</v>
      </c>
      <c r="N41" s="2">
        <v>-594.29999999999995</v>
      </c>
      <c r="O41" s="2">
        <v>0</v>
      </c>
      <c r="P41" s="2">
        <v>0</v>
      </c>
      <c r="Q41" s="2">
        <f t="shared" si="1"/>
        <v>-15808.53</v>
      </c>
    </row>
    <row r="42" spans="1:17" x14ac:dyDescent="0.25">
      <c r="A42" t="str">
        <f t="shared" si="0"/>
        <v>ENC2.CL01</v>
      </c>
      <c r="B42" s="1" t="s">
        <v>58</v>
      </c>
      <c r="C42" s="1" t="s">
        <v>59</v>
      </c>
      <c r="D42" s="1" t="s">
        <v>59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12.969999999999999</v>
      </c>
      <c r="K42" s="2">
        <v>10.140000000000002</v>
      </c>
      <c r="L42" s="2">
        <v>27.75</v>
      </c>
      <c r="M42" s="2">
        <v>514.99</v>
      </c>
      <c r="N42" s="2">
        <v>0</v>
      </c>
      <c r="O42" s="2">
        <v>1200.1800000000003</v>
      </c>
      <c r="P42" s="2">
        <v>3580.8199999999997</v>
      </c>
      <c r="Q42" s="2">
        <f t="shared" si="1"/>
        <v>5346.85</v>
      </c>
    </row>
    <row r="43" spans="1:17" x14ac:dyDescent="0.25">
      <c r="A43" t="str">
        <f t="shared" si="0"/>
        <v>CMH.CMH1</v>
      </c>
      <c r="B43" s="1" t="s">
        <v>60</v>
      </c>
      <c r="C43" s="1" t="s">
        <v>61</v>
      </c>
      <c r="D43" s="1" t="s">
        <v>61</v>
      </c>
      <c r="E43" s="2">
        <v>-2052.6200000000003</v>
      </c>
      <c r="F43" s="2">
        <v>-1529.81</v>
      </c>
      <c r="G43" s="2">
        <v>-1427.8100000000002</v>
      </c>
      <c r="H43" s="2">
        <v>-2205.6800000000003</v>
      </c>
      <c r="I43" s="2">
        <v>-3261.03</v>
      </c>
      <c r="J43" s="2">
        <v>-2649.0799999999995</v>
      </c>
      <c r="K43" s="2">
        <v>-2807.5699999999997</v>
      </c>
      <c r="L43" s="2">
        <v>-3689.5000000000005</v>
      </c>
      <c r="M43" s="2">
        <v>-2710.5899999999997</v>
      </c>
      <c r="N43" s="2">
        <v>-3163.7999999999997</v>
      </c>
      <c r="O43" s="2">
        <v>-331</v>
      </c>
      <c r="P43" s="2">
        <v>-2620.5500000000002</v>
      </c>
      <c r="Q43" s="2">
        <f t="shared" si="1"/>
        <v>-28449.040000000001</v>
      </c>
    </row>
    <row r="44" spans="1:17" x14ac:dyDescent="0.25">
      <c r="A44" t="str">
        <f t="shared" si="0"/>
        <v>CNRL.CNR5</v>
      </c>
      <c r="B44" s="1" t="s">
        <v>62</v>
      </c>
      <c r="C44" s="1" t="s">
        <v>63</v>
      </c>
      <c r="D44" s="1" t="s">
        <v>63</v>
      </c>
      <c r="E44" s="2">
        <v>0</v>
      </c>
      <c r="F44" s="2">
        <v>0</v>
      </c>
      <c r="G44" s="2">
        <v>0</v>
      </c>
      <c r="H44" s="2">
        <v>0.14999999999999997</v>
      </c>
      <c r="I44" s="2">
        <v>199.66000000000011</v>
      </c>
      <c r="J44" s="2">
        <v>0</v>
      </c>
      <c r="K44" s="2">
        <v>166.1700000000001</v>
      </c>
      <c r="L44" s="2">
        <v>1030.7600000000002</v>
      </c>
      <c r="M44" s="2">
        <v>0</v>
      </c>
      <c r="N44" s="2">
        <v>0</v>
      </c>
      <c r="O44" s="2">
        <v>10.02</v>
      </c>
      <c r="P44" s="2">
        <v>0</v>
      </c>
      <c r="Q44" s="2">
        <f t="shared" si="1"/>
        <v>1406.7600000000004</v>
      </c>
    </row>
    <row r="45" spans="1:17" x14ac:dyDescent="0.25">
      <c r="A45" t="str">
        <f t="shared" si="0"/>
        <v>VQW.CR1</v>
      </c>
      <c r="B45" s="1" t="s">
        <v>32</v>
      </c>
      <c r="C45" s="1" t="s">
        <v>64</v>
      </c>
      <c r="D45" s="1" t="s">
        <v>64</v>
      </c>
      <c r="E45" s="2">
        <v>3700.9099999999994</v>
      </c>
      <c r="F45" s="2">
        <v>4678.74</v>
      </c>
      <c r="G45" s="2">
        <v>2573.6</v>
      </c>
      <c r="H45" s="2">
        <v>1049.21</v>
      </c>
      <c r="I45" s="2">
        <v>666.70999999999981</v>
      </c>
      <c r="J45" s="2">
        <v>1670.9499999999994</v>
      </c>
      <c r="K45" s="2">
        <v>1141.8600000000004</v>
      </c>
      <c r="L45" s="2">
        <v>754.64999999999964</v>
      </c>
      <c r="M45" s="2">
        <v>1530.4</v>
      </c>
      <c r="N45" s="2">
        <v>2549.3400000000006</v>
      </c>
      <c r="O45" s="2">
        <v>2575.1400000000003</v>
      </c>
      <c r="P45" s="2">
        <v>2821.7499999999995</v>
      </c>
      <c r="Q45" s="2">
        <f t="shared" si="1"/>
        <v>25713.26</v>
      </c>
    </row>
    <row r="46" spans="1:17" x14ac:dyDescent="0.25">
      <c r="A46" t="str">
        <f t="shared" si="0"/>
        <v>VQW.CRE3</v>
      </c>
      <c r="B46" s="1" t="s">
        <v>32</v>
      </c>
      <c r="C46" s="1" t="s">
        <v>65</v>
      </c>
      <c r="D46" s="1" t="s">
        <v>65</v>
      </c>
      <c r="E46" s="2">
        <v>2358.0499999999993</v>
      </c>
      <c r="F46" s="2">
        <v>2169.9200000000005</v>
      </c>
      <c r="G46" s="2">
        <v>1836.0000000000002</v>
      </c>
      <c r="H46" s="2">
        <v>713.8</v>
      </c>
      <c r="I46" s="2">
        <v>590.55000000000007</v>
      </c>
      <c r="J46" s="2">
        <v>1270.33</v>
      </c>
      <c r="K46" s="2">
        <v>892.21999999999969</v>
      </c>
      <c r="L46" s="2">
        <v>536.69000000000017</v>
      </c>
      <c r="M46" s="2">
        <v>1073.43</v>
      </c>
      <c r="N46" s="2">
        <v>1837.3300000000004</v>
      </c>
      <c r="O46" s="2">
        <v>1949.3600000000004</v>
      </c>
      <c r="P46" s="2">
        <v>1644.3799999999992</v>
      </c>
      <c r="Q46" s="2">
        <f t="shared" si="1"/>
        <v>16872.059999999998</v>
      </c>
    </row>
    <row r="47" spans="1:17" x14ac:dyDescent="0.25">
      <c r="A47" t="str">
        <f t="shared" si="0"/>
        <v>CRR.CRR1</v>
      </c>
      <c r="B47" s="1" t="s">
        <v>66</v>
      </c>
      <c r="C47" s="1" t="s">
        <v>67</v>
      </c>
      <c r="D47" s="1" t="s">
        <v>67</v>
      </c>
      <c r="E47" s="2">
        <v>7638.0799999999981</v>
      </c>
      <c r="F47" s="2">
        <v>8680.3200000000052</v>
      </c>
      <c r="G47" s="2">
        <v>5621.8199999999988</v>
      </c>
      <c r="H47" s="2">
        <v>2133.1900000000005</v>
      </c>
      <c r="I47" s="2">
        <v>1514.37</v>
      </c>
      <c r="J47" s="2">
        <v>3423.83</v>
      </c>
      <c r="K47" s="2">
        <v>2386.2699999999995</v>
      </c>
      <c r="L47" s="2">
        <v>1617.9399999999991</v>
      </c>
      <c r="M47" s="2">
        <v>3143.3100000000009</v>
      </c>
      <c r="N47" s="2">
        <v>5699.3900000000021</v>
      </c>
      <c r="O47" s="2">
        <v>5969.29</v>
      </c>
      <c r="P47" s="2">
        <v>5646.0800000000017</v>
      </c>
      <c r="Q47" s="2">
        <f t="shared" si="1"/>
        <v>53473.89</v>
      </c>
    </row>
    <row r="48" spans="1:17" x14ac:dyDescent="0.25">
      <c r="A48" t="str">
        <f t="shared" si="0"/>
        <v>EGPI.CRS1</v>
      </c>
      <c r="B48" s="1" t="s">
        <v>68</v>
      </c>
      <c r="C48" s="1" t="s">
        <v>69</v>
      </c>
      <c r="D48" s="1" t="s">
        <v>69</v>
      </c>
      <c r="E48" s="2">
        <v>255</v>
      </c>
      <c r="F48" s="2">
        <v>35.11999999999999</v>
      </c>
      <c r="G48" s="2">
        <v>89.549999999999983</v>
      </c>
      <c r="H48" s="2">
        <v>150.62</v>
      </c>
      <c r="I48" s="2">
        <v>1497.0499999999995</v>
      </c>
      <c r="J48" s="2">
        <v>52.989999999999995</v>
      </c>
      <c r="K48" s="2">
        <v>67.600000000000009</v>
      </c>
      <c r="L48" s="2">
        <v>405.0499999999999</v>
      </c>
      <c r="M48" s="2">
        <v>0</v>
      </c>
      <c r="N48" s="2">
        <v>105.75</v>
      </c>
      <c r="O48" s="2">
        <v>55.550000000000026</v>
      </c>
      <c r="P48" s="2">
        <v>248.64999999999998</v>
      </c>
      <c r="Q48" s="2">
        <f t="shared" si="1"/>
        <v>2962.9299999999994</v>
      </c>
    </row>
    <row r="49" spans="1:17" x14ac:dyDescent="0.25">
      <c r="A49" t="str">
        <f t="shared" si="0"/>
        <v>EGPI.CRS2</v>
      </c>
      <c r="B49" s="1" t="s">
        <v>68</v>
      </c>
      <c r="C49" s="1" t="s">
        <v>70</v>
      </c>
      <c r="D49" s="1" t="s">
        <v>70</v>
      </c>
      <c r="E49" s="2">
        <v>170.57999999999996</v>
      </c>
      <c r="F49" s="2">
        <v>70.460000000000008</v>
      </c>
      <c r="G49" s="2">
        <v>85.6</v>
      </c>
      <c r="H49" s="2">
        <v>182.01</v>
      </c>
      <c r="I49" s="2">
        <v>1549.4599999999998</v>
      </c>
      <c r="J49" s="2">
        <v>92.199999999999989</v>
      </c>
      <c r="K49" s="2">
        <v>76.110000000000014</v>
      </c>
      <c r="L49" s="2">
        <v>443.17000000000007</v>
      </c>
      <c r="M49" s="2">
        <v>0</v>
      </c>
      <c r="N49" s="2">
        <v>172.38</v>
      </c>
      <c r="O49" s="2">
        <v>44.750000000000007</v>
      </c>
      <c r="P49" s="2">
        <v>249.64</v>
      </c>
      <c r="Q49" s="2">
        <f t="shared" si="1"/>
        <v>3136.3599999999997</v>
      </c>
    </row>
    <row r="50" spans="1:17" x14ac:dyDescent="0.25">
      <c r="A50" t="str">
        <f t="shared" si="0"/>
        <v>EGPI.CRS3</v>
      </c>
      <c r="B50" s="1" t="s">
        <v>68</v>
      </c>
      <c r="C50" s="1" t="s">
        <v>71</v>
      </c>
      <c r="D50" s="1" t="s">
        <v>71</v>
      </c>
      <c r="E50" s="2">
        <v>214.95999999999998</v>
      </c>
      <c r="F50" s="2">
        <v>115.04999999999998</v>
      </c>
      <c r="G50" s="2">
        <v>90.669999999999987</v>
      </c>
      <c r="H50" s="2">
        <v>148.91999999999999</v>
      </c>
      <c r="I50" s="2">
        <v>0</v>
      </c>
      <c r="J50" s="2">
        <v>229.22</v>
      </c>
      <c r="K50" s="2">
        <v>183.30999999999995</v>
      </c>
      <c r="L50" s="2">
        <v>445.53999999999996</v>
      </c>
      <c r="M50" s="2">
        <v>0</v>
      </c>
      <c r="N50" s="2">
        <v>108.28</v>
      </c>
      <c r="O50" s="2">
        <v>38.700000000000003</v>
      </c>
      <c r="P50" s="2">
        <v>278.34000000000003</v>
      </c>
      <c r="Q50" s="2">
        <f t="shared" si="1"/>
        <v>1852.9899999999998</v>
      </c>
    </row>
    <row r="51" spans="1:17" x14ac:dyDescent="0.25">
      <c r="A51" t="str">
        <f t="shared" si="0"/>
        <v>CWPI.CRWD</v>
      </c>
      <c r="B51" s="1" t="s">
        <v>72</v>
      </c>
      <c r="C51" s="1" t="s">
        <v>73</v>
      </c>
      <c r="D51" s="1" t="s">
        <v>73</v>
      </c>
      <c r="E51" s="2">
        <v>1843.05</v>
      </c>
      <c r="F51" s="2">
        <v>2135.5300000000002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f t="shared" si="1"/>
        <v>3978.58</v>
      </c>
    </row>
    <row r="52" spans="1:17" x14ac:dyDescent="0.25">
      <c r="A52" t="str">
        <f t="shared" si="0"/>
        <v>CAWP.BCHIMP</v>
      </c>
      <c r="B52" s="1" t="s">
        <v>74</v>
      </c>
      <c r="C52" s="1" t="s">
        <v>75</v>
      </c>
      <c r="D52" s="1" t="s">
        <v>23</v>
      </c>
      <c r="E52" s="2">
        <v>51.660000000000004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f t="shared" si="1"/>
        <v>51.660000000000004</v>
      </c>
    </row>
    <row r="53" spans="1:17" x14ac:dyDescent="0.25">
      <c r="A53" t="str">
        <f t="shared" si="0"/>
        <v>CAWP.120SIMP</v>
      </c>
      <c r="B53" s="1" t="s">
        <v>74</v>
      </c>
      <c r="C53" s="1" t="s">
        <v>76</v>
      </c>
      <c r="D53" s="1" t="s">
        <v>77</v>
      </c>
      <c r="E53" s="2">
        <v>62.650000000000006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f t="shared" si="1"/>
        <v>62.650000000000006</v>
      </c>
    </row>
    <row r="54" spans="1:17" x14ac:dyDescent="0.25">
      <c r="A54" t="str">
        <f t="shared" si="0"/>
        <v>CAWP.SPCIMP</v>
      </c>
      <c r="B54" s="1" t="s">
        <v>74</v>
      </c>
      <c r="C54" s="1" t="s">
        <v>78</v>
      </c>
      <c r="D54" s="1" t="s">
        <v>79</v>
      </c>
      <c r="E54" s="2">
        <v>0</v>
      </c>
      <c r="F54" s="2">
        <v>0</v>
      </c>
      <c r="G54" s="2">
        <v>0</v>
      </c>
      <c r="H54" s="2">
        <v>0</v>
      </c>
      <c r="I54" s="2">
        <v>-49.910000000000004</v>
      </c>
      <c r="J54" s="2">
        <v>0</v>
      </c>
      <c r="K54" s="2">
        <v>0</v>
      </c>
      <c r="L54" s="2">
        <v>-24.300000000000004</v>
      </c>
      <c r="M54" s="2">
        <v>0</v>
      </c>
      <c r="N54" s="2">
        <v>-26.61</v>
      </c>
      <c r="O54" s="2">
        <v>0</v>
      </c>
      <c r="P54" s="2">
        <v>-151.76000000000002</v>
      </c>
      <c r="Q54" s="2">
        <f t="shared" si="1"/>
        <v>-252.58000000000004</v>
      </c>
    </row>
    <row r="55" spans="1:17" x14ac:dyDescent="0.25">
      <c r="A55" t="str">
        <f t="shared" si="0"/>
        <v>CAWP.BCHEXP</v>
      </c>
      <c r="B55" s="1" t="s">
        <v>74</v>
      </c>
      <c r="C55" s="1" t="s">
        <v>80</v>
      </c>
      <c r="D55" s="1" t="s">
        <v>31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4.5399999999999947</v>
      </c>
      <c r="L55" s="2">
        <v>0</v>
      </c>
      <c r="M55" s="2">
        <v>2.6500000000000035</v>
      </c>
      <c r="N55" s="2">
        <v>0</v>
      </c>
      <c r="O55" s="2">
        <v>0</v>
      </c>
      <c r="P55" s="2">
        <v>0</v>
      </c>
      <c r="Q55" s="2">
        <f t="shared" si="1"/>
        <v>7.1899999999999977</v>
      </c>
    </row>
    <row r="56" spans="1:17" x14ac:dyDescent="0.25">
      <c r="A56" t="str">
        <f t="shared" si="0"/>
        <v>CAWP.SPCEXP</v>
      </c>
      <c r="B56" s="1" t="s">
        <v>74</v>
      </c>
      <c r="C56" s="1" t="s">
        <v>81</v>
      </c>
      <c r="D56" s="1" t="s">
        <v>82</v>
      </c>
      <c r="E56" s="2">
        <v>21.09</v>
      </c>
      <c r="F56" s="2">
        <v>2.82</v>
      </c>
      <c r="G56" s="2">
        <v>0</v>
      </c>
      <c r="H56" s="2">
        <v>0</v>
      </c>
      <c r="I56" s="2">
        <v>3.3100000000000094</v>
      </c>
      <c r="J56" s="2">
        <v>6.1600000000000321</v>
      </c>
      <c r="K56" s="2">
        <v>-3.2300000000000142</v>
      </c>
      <c r="L56" s="2">
        <v>-11.479999999999958</v>
      </c>
      <c r="M56" s="2">
        <v>0</v>
      </c>
      <c r="N56" s="2">
        <v>0</v>
      </c>
      <c r="O56" s="2">
        <v>11.799999999999995</v>
      </c>
      <c r="P56" s="2">
        <v>22.95999999999998</v>
      </c>
      <c r="Q56" s="2">
        <f t="shared" si="1"/>
        <v>53.430000000000042</v>
      </c>
    </row>
    <row r="57" spans="1:17" x14ac:dyDescent="0.25">
      <c r="A57" t="str">
        <f t="shared" si="0"/>
        <v>DAIS.DAI1</v>
      </c>
      <c r="B57" s="1" t="s">
        <v>83</v>
      </c>
      <c r="C57" s="1" t="s">
        <v>84</v>
      </c>
      <c r="D57" s="1" t="s">
        <v>84</v>
      </c>
      <c r="E57" s="2">
        <v>-12792.329999999998</v>
      </c>
      <c r="F57" s="2">
        <v>-6773.55</v>
      </c>
      <c r="G57" s="2">
        <v>-5718.08</v>
      </c>
      <c r="H57" s="2">
        <v>-5251.81</v>
      </c>
      <c r="I57" s="2">
        <v>-6655.6100000000006</v>
      </c>
      <c r="J57" s="2">
        <v>-3104.74</v>
      </c>
      <c r="K57" s="2">
        <v>-12386.8</v>
      </c>
      <c r="L57" s="2">
        <v>-9184.57</v>
      </c>
      <c r="M57" s="2">
        <v>-10150.75</v>
      </c>
      <c r="N57" s="2">
        <v>-15133.299999999997</v>
      </c>
      <c r="O57" s="2">
        <v>-8737.8799999999992</v>
      </c>
      <c r="P57" s="2">
        <v>-11729.359999999997</v>
      </c>
      <c r="Q57" s="2">
        <f t="shared" si="1"/>
        <v>-107618.78</v>
      </c>
    </row>
    <row r="58" spans="1:17" x14ac:dyDescent="0.25">
      <c r="A58" t="str">
        <f t="shared" si="0"/>
        <v>DOW.DOWGEN15M</v>
      </c>
      <c r="B58" s="1" t="s">
        <v>85</v>
      </c>
      <c r="C58" s="1" t="s">
        <v>86</v>
      </c>
      <c r="D58" s="1" t="s">
        <v>86</v>
      </c>
      <c r="E58" s="2">
        <v>26023.07</v>
      </c>
      <c r="F58" s="2">
        <v>5769.55</v>
      </c>
      <c r="G58" s="2">
        <v>15914.339999999998</v>
      </c>
      <c r="H58" s="2">
        <v>11188.699999999999</v>
      </c>
      <c r="I58" s="2">
        <v>9374.66</v>
      </c>
      <c r="J58" s="2">
        <v>3613.0299999999997</v>
      </c>
      <c r="K58" s="2">
        <v>8037.4800000000023</v>
      </c>
      <c r="L58" s="2">
        <v>12053.04</v>
      </c>
      <c r="M58" s="2">
        <v>5746.6900000000005</v>
      </c>
      <c r="N58" s="2">
        <v>18615.399999999998</v>
      </c>
      <c r="O58" s="2">
        <v>10261.469999999998</v>
      </c>
      <c r="P58" s="2">
        <v>28009.400000000005</v>
      </c>
      <c r="Q58" s="2">
        <f t="shared" si="1"/>
        <v>154606.82999999999</v>
      </c>
    </row>
    <row r="59" spans="1:17" x14ac:dyDescent="0.25">
      <c r="A59" t="str">
        <f t="shared" si="0"/>
        <v>BOWA.DRW1</v>
      </c>
      <c r="B59" s="1" t="s">
        <v>87</v>
      </c>
      <c r="C59" s="1" t="s">
        <v>88</v>
      </c>
      <c r="D59" s="1" t="s">
        <v>88</v>
      </c>
      <c r="E59" s="2">
        <v>-1.6</v>
      </c>
      <c r="F59" s="2">
        <v>-0.7</v>
      </c>
      <c r="G59" s="2">
        <v>-1.9200000000000002</v>
      </c>
      <c r="H59" s="2">
        <v>-0.16</v>
      </c>
      <c r="I59" s="2">
        <v>-3.6400000000000006</v>
      </c>
      <c r="J59" s="2">
        <v>-0.85000000000000009</v>
      </c>
      <c r="K59" s="2">
        <v>-4.16</v>
      </c>
      <c r="L59" s="2">
        <v>-4.26</v>
      </c>
      <c r="M59" s="2">
        <v>-0.41</v>
      </c>
      <c r="N59" s="2">
        <v>-12.61</v>
      </c>
      <c r="O59" s="2">
        <v>0</v>
      </c>
      <c r="P59" s="2">
        <v>0</v>
      </c>
      <c r="Q59" s="2">
        <f t="shared" si="1"/>
        <v>-30.31</v>
      </c>
    </row>
    <row r="60" spans="1:17" x14ac:dyDescent="0.25">
      <c r="A60" t="str">
        <f t="shared" si="0"/>
        <v>ERPS.EAGL</v>
      </c>
      <c r="B60" s="1" t="s">
        <v>89</v>
      </c>
      <c r="C60" s="1" t="s">
        <v>90</v>
      </c>
      <c r="D60" s="1" t="s">
        <v>90</v>
      </c>
      <c r="E60" s="2">
        <v>-14817.64</v>
      </c>
      <c r="F60" s="2">
        <v>-10829.46</v>
      </c>
      <c r="G60" s="2">
        <v>-10060.049999999999</v>
      </c>
      <c r="H60" s="2">
        <v>-7849.09</v>
      </c>
      <c r="I60" s="2">
        <v>-10522.9</v>
      </c>
      <c r="J60" s="2">
        <v>-11114.36</v>
      </c>
      <c r="K60" s="2">
        <v>-14314.3</v>
      </c>
      <c r="L60" s="2">
        <v>-14160.710000000001</v>
      </c>
      <c r="M60" s="2">
        <v>-13707.119999999999</v>
      </c>
      <c r="N60" s="2">
        <v>-14884.34</v>
      </c>
      <c r="O60" s="2">
        <v>-11446.58</v>
      </c>
      <c r="P60" s="2">
        <v>-17153.879999999997</v>
      </c>
      <c r="Q60" s="2">
        <f t="shared" si="1"/>
        <v>-150860.43</v>
      </c>
    </row>
    <row r="61" spans="1:17" x14ac:dyDescent="0.25">
      <c r="A61" t="str">
        <f t="shared" si="0"/>
        <v>ENCV.EC01</v>
      </c>
      <c r="B61" s="1" t="s">
        <v>91</v>
      </c>
      <c r="C61" s="1" t="s">
        <v>92</v>
      </c>
      <c r="D61" s="1" t="s">
        <v>92</v>
      </c>
      <c r="E61" s="2">
        <v>889.97000000000185</v>
      </c>
      <c r="F61" s="2">
        <v>593.10999999999854</v>
      </c>
      <c r="G61" s="2">
        <v>571.16000000000156</v>
      </c>
      <c r="H61" s="2">
        <v>-527.9699999999998</v>
      </c>
      <c r="I61" s="2">
        <v>-1967.3999999999992</v>
      </c>
      <c r="J61" s="2">
        <v>-2006.2300000000018</v>
      </c>
      <c r="K61" s="2">
        <v>-2261.8900000000008</v>
      </c>
      <c r="L61" s="2">
        <v>-3525.5100000000007</v>
      </c>
      <c r="M61" s="2">
        <v>-2086.4999999999986</v>
      </c>
      <c r="N61" s="2">
        <v>-1033.7000000000014</v>
      </c>
      <c r="O61" s="2">
        <v>-119.68000000000004</v>
      </c>
      <c r="P61" s="2">
        <v>-1386.0700000000029</v>
      </c>
      <c r="Q61" s="2">
        <f t="shared" si="1"/>
        <v>-12860.710000000003</v>
      </c>
    </row>
    <row r="62" spans="1:17" x14ac:dyDescent="0.25">
      <c r="A62" t="str">
        <f t="shared" si="0"/>
        <v>ENC2.EC04</v>
      </c>
      <c r="B62" s="1" t="s">
        <v>58</v>
      </c>
      <c r="C62" s="1" t="s">
        <v>93</v>
      </c>
      <c r="D62" s="1" t="s">
        <v>93</v>
      </c>
      <c r="E62" s="2">
        <v>9232.07</v>
      </c>
      <c r="F62" s="2">
        <v>5425.7800000000007</v>
      </c>
      <c r="G62" s="2">
        <v>2906.5</v>
      </c>
      <c r="H62" s="2">
        <v>1161.8500000000001</v>
      </c>
      <c r="I62" s="2">
        <v>832.3900000000001</v>
      </c>
      <c r="J62" s="2">
        <v>1303.3500000000001</v>
      </c>
      <c r="K62" s="2">
        <v>1217.7000000000003</v>
      </c>
      <c r="L62" s="2">
        <v>1612.4200000000003</v>
      </c>
      <c r="M62" s="2">
        <v>464.97</v>
      </c>
      <c r="N62" s="2">
        <v>237.19999999999996</v>
      </c>
      <c r="O62" s="2">
        <v>0</v>
      </c>
      <c r="P62" s="2">
        <v>3752.6799999999994</v>
      </c>
      <c r="Q62" s="2">
        <f t="shared" si="1"/>
        <v>28146.91</v>
      </c>
    </row>
    <row r="63" spans="1:17" x14ac:dyDescent="0.25">
      <c r="A63" t="str">
        <f t="shared" si="0"/>
        <v>ENCR.BCHIMP</v>
      </c>
      <c r="B63" s="1" t="s">
        <v>94</v>
      </c>
      <c r="C63" s="1" t="s">
        <v>95</v>
      </c>
      <c r="D63" s="1" t="s">
        <v>23</v>
      </c>
      <c r="E63" s="2">
        <v>683.15000000000009</v>
      </c>
      <c r="F63" s="2">
        <v>0</v>
      </c>
      <c r="G63" s="2">
        <v>236.74999999999997</v>
      </c>
      <c r="H63" s="2">
        <v>569.95999999999992</v>
      </c>
      <c r="I63" s="2">
        <v>172.00999999999993</v>
      </c>
      <c r="J63" s="2">
        <v>300.1099999999999</v>
      </c>
      <c r="K63" s="2">
        <v>31.67</v>
      </c>
      <c r="L63" s="2">
        <v>166.23999999999998</v>
      </c>
      <c r="M63" s="2">
        <v>0</v>
      </c>
      <c r="N63" s="2">
        <v>8003.069999999997</v>
      </c>
      <c r="O63" s="2">
        <v>1152.6500000000001</v>
      </c>
      <c r="P63" s="2">
        <v>1055.9099999999996</v>
      </c>
      <c r="Q63" s="2">
        <f t="shared" si="1"/>
        <v>12371.519999999997</v>
      </c>
    </row>
    <row r="64" spans="1:17" x14ac:dyDescent="0.25">
      <c r="A64" t="str">
        <f t="shared" si="0"/>
        <v>ENCR.120SIMP</v>
      </c>
      <c r="B64" s="1" t="s">
        <v>94</v>
      </c>
      <c r="C64" s="1" t="s">
        <v>96</v>
      </c>
      <c r="D64" s="1" t="s">
        <v>77</v>
      </c>
      <c r="E64" s="2">
        <v>0</v>
      </c>
      <c r="F64" s="2">
        <v>0</v>
      </c>
      <c r="G64" s="2">
        <v>0</v>
      </c>
      <c r="H64" s="2">
        <v>2.4499999999999997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8.2099999999999991</v>
      </c>
      <c r="O64" s="2">
        <v>0</v>
      </c>
      <c r="P64" s="2">
        <v>0</v>
      </c>
      <c r="Q64" s="2">
        <f t="shared" si="1"/>
        <v>10.659999999999998</v>
      </c>
    </row>
    <row r="65" spans="1:17" x14ac:dyDescent="0.25">
      <c r="A65" t="str">
        <f t="shared" si="0"/>
        <v>ENCR.SPCIMP</v>
      </c>
      <c r="B65" s="1" t="s">
        <v>94</v>
      </c>
      <c r="C65" s="1" t="s">
        <v>97</v>
      </c>
      <c r="D65" s="1" t="s">
        <v>79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-99.23</v>
      </c>
      <c r="O65" s="2">
        <v>0</v>
      </c>
      <c r="P65" s="2">
        <v>0</v>
      </c>
      <c r="Q65" s="2">
        <f t="shared" si="1"/>
        <v>-99.23</v>
      </c>
    </row>
    <row r="66" spans="1:17" x14ac:dyDescent="0.25">
      <c r="A66" t="str">
        <f t="shared" si="0"/>
        <v>EEMI.BCHIMP</v>
      </c>
      <c r="B66" s="1" t="s">
        <v>98</v>
      </c>
      <c r="C66" s="1" t="s">
        <v>99</v>
      </c>
      <c r="D66" s="1" t="s">
        <v>23</v>
      </c>
      <c r="E66" s="2">
        <v>0</v>
      </c>
      <c r="F66" s="2">
        <v>0</v>
      </c>
      <c r="G66" s="2">
        <v>0</v>
      </c>
      <c r="H66" s="2">
        <v>88.899999999999991</v>
      </c>
      <c r="I66" s="2">
        <v>241.68999999999988</v>
      </c>
      <c r="J66" s="2">
        <v>175.8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f t="shared" si="1"/>
        <v>506.38999999999987</v>
      </c>
    </row>
    <row r="67" spans="1:17" x14ac:dyDescent="0.25">
      <c r="A67" t="str">
        <f t="shared" si="0"/>
        <v>EEMI.BCHEXP</v>
      </c>
      <c r="B67" s="1" t="s">
        <v>98</v>
      </c>
      <c r="C67" s="1" t="s">
        <v>100</v>
      </c>
      <c r="D67" s="1" t="s">
        <v>31</v>
      </c>
      <c r="E67" s="2">
        <v>0</v>
      </c>
      <c r="F67" s="2">
        <v>25.400000000000002</v>
      </c>
      <c r="G67" s="2">
        <v>0</v>
      </c>
      <c r="H67" s="2">
        <v>0</v>
      </c>
      <c r="I67" s="2">
        <v>0</v>
      </c>
      <c r="J67" s="2">
        <v>0</v>
      </c>
      <c r="K67" s="2">
        <v>41.35999999999995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f t="shared" si="1"/>
        <v>66.759999999999948</v>
      </c>
    </row>
    <row r="68" spans="1:17" x14ac:dyDescent="0.25">
      <c r="A68" t="str">
        <f t="shared" si="0"/>
        <v>EGCP.EGC1</v>
      </c>
      <c r="B68" s="1" t="s">
        <v>101</v>
      </c>
      <c r="C68" s="1" t="s">
        <v>102</v>
      </c>
      <c r="D68" s="1" t="s">
        <v>102</v>
      </c>
      <c r="E68" s="2">
        <v>71783.310000000012</v>
      </c>
      <c r="F68" s="2">
        <v>49868.11</v>
      </c>
      <c r="G68" s="2">
        <v>70126.610000000015</v>
      </c>
      <c r="H68" s="2">
        <v>36291.19</v>
      </c>
      <c r="I68" s="2">
        <v>32153.810000000005</v>
      </c>
      <c r="J68" s="2">
        <v>37577.059999999983</v>
      </c>
      <c r="K68" s="2">
        <v>31708.840000000007</v>
      </c>
      <c r="L68" s="2">
        <v>32196.309999999994</v>
      </c>
      <c r="M68" s="2">
        <v>26507.870000000003</v>
      </c>
      <c r="N68" s="2">
        <v>23714.599999999995</v>
      </c>
      <c r="O68" s="2">
        <v>32891.109999999993</v>
      </c>
      <c r="P68" s="2">
        <v>72862.979999999967</v>
      </c>
      <c r="Q68" s="2">
        <f t="shared" si="1"/>
        <v>517681.8</v>
      </c>
    </row>
    <row r="69" spans="1:17" x14ac:dyDescent="0.25">
      <c r="A69" t="str">
        <f t="shared" ref="A69:A132" si="2">B69&amp;"."&amp;IF(D69="CES1/CES2",C69,D69)</f>
        <v>ENCR.BCHEXP</v>
      </c>
      <c r="B69" s="1" t="s">
        <v>94</v>
      </c>
      <c r="C69" s="1" t="s">
        <v>103</v>
      </c>
      <c r="D69" s="1" t="s">
        <v>31</v>
      </c>
      <c r="E69" s="2">
        <v>4.0400000000000009</v>
      </c>
      <c r="F69" s="2">
        <v>134.01000000000005</v>
      </c>
      <c r="G69" s="2">
        <v>0</v>
      </c>
      <c r="H69" s="2">
        <v>0</v>
      </c>
      <c r="I69" s="2">
        <v>0</v>
      </c>
      <c r="J69" s="2">
        <v>41.090000000000018</v>
      </c>
      <c r="K69" s="2">
        <v>12.520000000000005</v>
      </c>
      <c r="L69" s="2">
        <v>30.84999999999998</v>
      </c>
      <c r="M69" s="2">
        <v>0.59000000000000008</v>
      </c>
      <c r="N69" s="2">
        <v>8.5299999999999994</v>
      </c>
      <c r="O69" s="2">
        <v>0</v>
      </c>
      <c r="P69" s="2">
        <v>48.02</v>
      </c>
      <c r="Q69" s="2">
        <f t="shared" si="1"/>
        <v>279.65000000000003</v>
      </c>
    </row>
    <row r="70" spans="1:17" x14ac:dyDescent="0.25">
      <c r="A70" t="str">
        <f t="shared" si="2"/>
        <v>ECLP.ENC1</v>
      </c>
      <c r="B70" s="1" t="s">
        <v>104</v>
      </c>
      <c r="C70" s="1" t="s">
        <v>105</v>
      </c>
      <c r="D70" s="1" t="s">
        <v>105</v>
      </c>
      <c r="E70" s="2">
        <v>779.0100000000001</v>
      </c>
      <c r="F70" s="2">
        <v>22.220000000000006</v>
      </c>
      <c r="G70" s="2">
        <v>336.92</v>
      </c>
      <c r="H70" s="2">
        <v>87.180000000000021</v>
      </c>
      <c r="I70" s="2">
        <v>382.3200000000005</v>
      </c>
      <c r="J70" s="2">
        <v>157.56</v>
      </c>
      <c r="K70" s="2">
        <v>155.94999999999993</v>
      </c>
      <c r="L70" s="2">
        <v>116.6700000000002</v>
      </c>
      <c r="M70" s="2">
        <v>17.2</v>
      </c>
      <c r="N70" s="2">
        <v>240.27999999999992</v>
      </c>
      <c r="O70" s="2">
        <v>0</v>
      </c>
      <c r="P70" s="2">
        <v>513.88999999999965</v>
      </c>
      <c r="Q70" s="2">
        <f t="shared" ref="Q70:Q133" si="3">SUM(E70:P70)</f>
        <v>2809.2</v>
      </c>
    </row>
    <row r="71" spans="1:17" x14ac:dyDescent="0.25">
      <c r="A71" t="str">
        <f t="shared" si="2"/>
        <v>ECLP.ENC2</v>
      </c>
      <c r="B71" s="1" t="s">
        <v>104</v>
      </c>
      <c r="C71" s="1" t="s">
        <v>58</v>
      </c>
      <c r="D71" s="1" t="s">
        <v>58</v>
      </c>
      <c r="E71" s="2">
        <v>2113.780000000002</v>
      </c>
      <c r="F71" s="2">
        <v>28.810000000000002</v>
      </c>
      <c r="G71" s="2">
        <v>708.19000000000028</v>
      </c>
      <c r="H71" s="2">
        <v>193.80999999999969</v>
      </c>
      <c r="I71" s="2">
        <v>515.08999999999799</v>
      </c>
      <c r="J71" s="2">
        <v>230.65999999999948</v>
      </c>
      <c r="K71" s="2">
        <v>-71.300000000000495</v>
      </c>
      <c r="L71" s="2">
        <v>-103.9299999999995</v>
      </c>
      <c r="M71" s="2">
        <v>-58.869999999999123</v>
      </c>
      <c r="N71" s="2">
        <v>2324.7199999999998</v>
      </c>
      <c r="O71" s="2">
        <v>223.03999999999965</v>
      </c>
      <c r="P71" s="2">
        <v>1897.5999999999985</v>
      </c>
      <c r="Q71" s="2">
        <f t="shared" si="3"/>
        <v>8001.5999999999985</v>
      </c>
    </row>
    <row r="72" spans="1:17" x14ac:dyDescent="0.25">
      <c r="A72" t="str">
        <f t="shared" si="2"/>
        <v>ECLP.ENC3</v>
      </c>
      <c r="B72" s="1" t="s">
        <v>104</v>
      </c>
      <c r="C72" s="1" t="s">
        <v>106</v>
      </c>
      <c r="D72" s="1" t="s">
        <v>106</v>
      </c>
      <c r="E72" s="2">
        <v>2458.09</v>
      </c>
      <c r="F72" s="2">
        <v>261.73000000000008</v>
      </c>
      <c r="G72" s="2">
        <v>1269.07</v>
      </c>
      <c r="H72" s="2">
        <v>646.56999999999994</v>
      </c>
      <c r="I72" s="2">
        <v>1282.6699999999992</v>
      </c>
      <c r="J72" s="2">
        <v>202.44999999999993</v>
      </c>
      <c r="K72" s="2">
        <v>152.56999999999962</v>
      </c>
      <c r="L72" s="2">
        <v>227.0400000000009</v>
      </c>
      <c r="M72" s="2">
        <v>99.829999999999444</v>
      </c>
      <c r="N72" s="2">
        <v>2564.04</v>
      </c>
      <c r="O72" s="2">
        <v>111.05999999999999</v>
      </c>
      <c r="P72" s="2">
        <v>1778.4400000000019</v>
      </c>
      <c r="Q72" s="2">
        <f t="shared" si="3"/>
        <v>11053.56</v>
      </c>
    </row>
    <row r="73" spans="1:17" x14ac:dyDescent="0.25">
      <c r="A73" t="str">
        <f t="shared" si="2"/>
        <v>TCES.BCHIMP</v>
      </c>
      <c r="B73" s="1" t="s">
        <v>107</v>
      </c>
      <c r="C73" s="1" t="s">
        <v>108</v>
      </c>
      <c r="D73" s="1" t="s">
        <v>23</v>
      </c>
      <c r="E73" s="2">
        <v>211.13</v>
      </c>
      <c r="F73" s="2">
        <v>0</v>
      </c>
      <c r="G73" s="2">
        <v>1349.81</v>
      </c>
      <c r="H73" s="2">
        <v>1276.6799999999998</v>
      </c>
      <c r="I73" s="2">
        <v>1613.3000000000004</v>
      </c>
      <c r="J73" s="2">
        <v>1301.1600000000003</v>
      </c>
      <c r="K73" s="2">
        <v>20.6</v>
      </c>
      <c r="L73" s="2">
        <v>0</v>
      </c>
      <c r="M73" s="2">
        <v>0</v>
      </c>
      <c r="N73" s="2">
        <v>3391.1200000000003</v>
      </c>
      <c r="O73" s="2">
        <v>283.60000000000002</v>
      </c>
      <c r="P73" s="2">
        <v>1429.5800000000004</v>
      </c>
      <c r="Q73" s="2">
        <f t="shared" si="3"/>
        <v>10876.980000000001</v>
      </c>
    </row>
    <row r="74" spans="1:17" x14ac:dyDescent="0.25">
      <c r="A74" t="str">
        <f t="shared" si="2"/>
        <v>TCES.120SIMP</v>
      </c>
      <c r="B74" s="1" t="s">
        <v>107</v>
      </c>
      <c r="C74" s="1" t="s">
        <v>109</v>
      </c>
      <c r="D74" s="1" t="s">
        <v>77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68.449999999999989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f t="shared" si="3"/>
        <v>68.449999999999989</v>
      </c>
    </row>
    <row r="75" spans="1:17" x14ac:dyDescent="0.25">
      <c r="A75" t="str">
        <f t="shared" si="2"/>
        <v>TCES.BCHEXP</v>
      </c>
      <c r="B75" s="1" t="s">
        <v>107</v>
      </c>
      <c r="C75" s="1" t="s">
        <v>110</v>
      </c>
      <c r="D75" s="1" t="s">
        <v>31</v>
      </c>
      <c r="E75" s="2">
        <v>768.36000000000013</v>
      </c>
      <c r="F75" s="2">
        <v>33.499999999999993</v>
      </c>
      <c r="G75" s="2">
        <v>28.3</v>
      </c>
      <c r="H75" s="2">
        <v>1.38</v>
      </c>
      <c r="I75" s="2">
        <v>10.989999999999998</v>
      </c>
      <c r="J75" s="2">
        <v>14.979999999999999</v>
      </c>
      <c r="K75" s="2">
        <v>208.52999999999989</v>
      </c>
      <c r="L75" s="2">
        <v>115.99999999999994</v>
      </c>
      <c r="M75" s="2">
        <v>46.09</v>
      </c>
      <c r="N75" s="2">
        <v>11.490000000000004</v>
      </c>
      <c r="O75" s="2">
        <v>0</v>
      </c>
      <c r="P75" s="2">
        <v>634.26999999999975</v>
      </c>
      <c r="Q75" s="2">
        <f t="shared" si="3"/>
        <v>1873.8899999999996</v>
      </c>
    </row>
    <row r="76" spans="1:17" x14ac:dyDescent="0.25">
      <c r="A76" t="str">
        <f t="shared" si="2"/>
        <v>PWX.FNG1</v>
      </c>
      <c r="B76" s="1" t="s">
        <v>111</v>
      </c>
      <c r="C76" s="1" t="s">
        <v>112</v>
      </c>
      <c r="D76" s="1" t="s">
        <v>112</v>
      </c>
      <c r="E76" s="2">
        <v>-4660.7100000000009</v>
      </c>
      <c r="F76" s="2">
        <v>-34.589999999999996</v>
      </c>
      <c r="G76" s="2">
        <v>-731.90000000000009</v>
      </c>
      <c r="H76" s="2">
        <v>-375.53999999999996</v>
      </c>
      <c r="I76" s="2">
        <v>-5427.65</v>
      </c>
      <c r="J76" s="2">
        <v>-2653.1800000000003</v>
      </c>
      <c r="K76" s="2">
        <v>-3427.8</v>
      </c>
      <c r="L76" s="2">
        <v>-3325.4700000000003</v>
      </c>
      <c r="M76" s="2">
        <v>0</v>
      </c>
      <c r="N76" s="2">
        <v>0</v>
      </c>
      <c r="O76" s="2">
        <v>-16.689999999999998</v>
      </c>
      <c r="P76" s="2">
        <v>0</v>
      </c>
      <c r="Q76" s="2">
        <f t="shared" si="3"/>
        <v>-20653.53</v>
      </c>
    </row>
    <row r="77" spans="1:17" x14ac:dyDescent="0.25">
      <c r="A77" t="str">
        <f t="shared" si="2"/>
        <v>TAU.GHO</v>
      </c>
      <c r="B77" s="1" t="s">
        <v>34</v>
      </c>
      <c r="C77" s="1" t="s">
        <v>113</v>
      </c>
      <c r="D77" s="1" t="s">
        <v>113</v>
      </c>
      <c r="E77" s="2">
        <v>-3702.0800000000004</v>
      </c>
      <c r="F77" s="2">
        <v>-2625.85</v>
      </c>
      <c r="G77" s="2">
        <v>-2410.2900000000004</v>
      </c>
      <c r="H77" s="2">
        <v>-3994.49</v>
      </c>
      <c r="I77" s="2">
        <v>-6114.38</v>
      </c>
      <c r="J77" s="2">
        <v>-5217.3500000000004</v>
      </c>
      <c r="K77" s="2">
        <v>-8089.33</v>
      </c>
      <c r="L77" s="2">
        <v>-7134.19</v>
      </c>
      <c r="M77" s="2">
        <v>-4340.0200000000004</v>
      </c>
      <c r="N77" s="2">
        <v>-5881.82</v>
      </c>
      <c r="O77" s="2">
        <v>-3409.72</v>
      </c>
      <c r="P77" s="2">
        <v>-3794.99</v>
      </c>
      <c r="Q77" s="2">
        <f t="shared" si="3"/>
        <v>-56714.510000000009</v>
      </c>
    </row>
    <row r="78" spans="1:17" x14ac:dyDescent="0.25">
      <c r="A78" t="str">
        <f t="shared" si="2"/>
        <v>CPW.GN1</v>
      </c>
      <c r="B78" s="1" t="s">
        <v>114</v>
      </c>
      <c r="C78" s="1" t="s">
        <v>115</v>
      </c>
      <c r="D78" s="1" t="s">
        <v>115</v>
      </c>
      <c r="E78" s="2">
        <v>35503.370000000032</v>
      </c>
      <c r="F78" s="2">
        <v>24991.260000000017</v>
      </c>
      <c r="G78" s="2">
        <v>23591.52</v>
      </c>
      <c r="H78" s="2">
        <v>5341.31</v>
      </c>
      <c r="I78" s="2">
        <v>7470.7400000000034</v>
      </c>
      <c r="J78" s="2">
        <v>7099.5200000000104</v>
      </c>
      <c r="K78" s="2">
        <v>603.69999999997674</v>
      </c>
      <c r="L78" s="2">
        <v>585.12999999995793</v>
      </c>
      <c r="M78" s="2">
        <v>557.53999999999132</v>
      </c>
      <c r="N78" s="2">
        <v>22534.740000000005</v>
      </c>
      <c r="O78" s="2">
        <v>13984.19999999999</v>
      </c>
      <c r="P78" s="2">
        <v>21560.680000000018</v>
      </c>
      <c r="Q78" s="2">
        <f t="shared" si="3"/>
        <v>163823.71000000002</v>
      </c>
    </row>
    <row r="79" spans="1:17" x14ac:dyDescent="0.25">
      <c r="A79" t="str">
        <f t="shared" si="2"/>
        <v>CPW.GN2</v>
      </c>
      <c r="B79" s="1" t="s">
        <v>114</v>
      </c>
      <c r="C79" s="1" t="s">
        <v>116</v>
      </c>
      <c r="D79" s="1" t="s">
        <v>116</v>
      </c>
      <c r="E79" s="2">
        <v>38019.840000000004</v>
      </c>
      <c r="F79" s="2">
        <v>27216.529999999992</v>
      </c>
      <c r="G79" s="2">
        <v>23769.869999999992</v>
      </c>
      <c r="H79" s="2">
        <v>6847.4600000000346</v>
      </c>
      <c r="I79" s="2">
        <v>2439.0500000000029</v>
      </c>
      <c r="J79" s="2">
        <v>8110.6599999999817</v>
      </c>
      <c r="K79" s="2">
        <v>2414.3500000000022</v>
      </c>
      <c r="L79" s="2">
        <v>2350.2399999999984</v>
      </c>
      <c r="M79" s="2">
        <v>2266.1899999999991</v>
      </c>
      <c r="N79" s="2">
        <v>24836.529999999922</v>
      </c>
      <c r="O79" s="2">
        <v>15551.780000000012</v>
      </c>
      <c r="P79" s="2">
        <v>23886.020000000011</v>
      </c>
      <c r="Q79" s="2">
        <f t="shared" si="3"/>
        <v>177708.51999999996</v>
      </c>
    </row>
    <row r="80" spans="1:17" x14ac:dyDescent="0.25">
      <c r="A80" t="str">
        <f t="shared" si="2"/>
        <v>EPDG.GN3</v>
      </c>
      <c r="B80" s="1" t="s">
        <v>117</v>
      </c>
      <c r="C80" s="1" t="s">
        <v>118</v>
      </c>
      <c r="D80" s="1" t="s">
        <v>118</v>
      </c>
      <c r="E80" s="2">
        <v>40484.940000000031</v>
      </c>
      <c r="F80" s="2">
        <v>30957.280000000024</v>
      </c>
      <c r="G80" s="2">
        <v>27252.969999999979</v>
      </c>
      <c r="H80" s="2">
        <v>8699.5399999999936</v>
      </c>
      <c r="I80" s="2">
        <v>10341.409999999969</v>
      </c>
      <c r="J80" s="2">
        <v>9775.0000000000146</v>
      </c>
      <c r="K80" s="2">
        <v>2783.779999999957</v>
      </c>
      <c r="L80" s="2">
        <v>2715.0899999999442</v>
      </c>
      <c r="M80" s="2">
        <v>2611.6299999999874</v>
      </c>
      <c r="N80" s="2">
        <v>5437.9599999999964</v>
      </c>
      <c r="O80" s="2">
        <v>14851.429999999984</v>
      </c>
      <c r="P80" s="2">
        <v>27735.450000000008</v>
      </c>
      <c r="Q80" s="2">
        <f t="shared" si="3"/>
        <v>183646.47999999989</v>
      </c>
    </row>
    <row r="81" spans="1:17" x14ac:dyDescent="0.25">
      <c r="A81" t="str">
        <f t="shared" si="2"/>
        <v>CFPL.GPEC</v>
      </c>
      <c r="B81" s="1" t="s">
        <v>119</v>
      </c>
      <c r="C81" s="1" t="s">
        <v>120</v>
      </c>
      <c r="D81" s="1" t="s">
        <v>120</v>
      </c>
      <c r="E81" s="2">
        <v>-11580.349999999999</v>
      </c>
      <c r="F81" s="2">
        <v>-3431.67</v>
      </c>
      <c r="G81" s="2">
        <v>-5950.3600000000015</v>
      </c>
      <c r="H81" s="2">
        <v>-5389.0899999999992</v>
      </c>
      <c r="I81" s="2">
        <v>-7937.6500000000015</v>
      </c>
      <c r="J81" s="2">
        <v>-7247.24</v>
      </c>
      <c r="K81" s="2">
        <v>-8318.369999999999</v>
      </c>
      <c r="L81" s="2">
        <v>-7569.0800000000008</v>
      </c>
      <c r="M81" s="2">
        <v>-6886.62</v>
      </c>
      <c r="N81" s="2">
        <v>-8418.4499999999989</v>
      </c>
      <c r="O81" s="2">
        <v>-7298.93</v>
      </c>
      <c r="P81" s="2">
        <v>-12427.089999999998</v>
      </c>
      <c r="Q81" s="2">
        <f t="shared" si="3"/>
        <v>-92454.9</v>
      </c>
    </row>
    <row r="82" spans="1:17" x14ac:dyDescent="0.25">
      <c r="A82" t="str">
        <f t="shared" si="2"/>
        <v>TAC3.GWW1</v>
      </c>
      <c r="B82" s="1" t="s">
        <v>121</v>
      </c>
      <c r="C82" s="1" t="s">
        <v>122</v>
      </c>
      <c r="D82" s="1" t="s">
        <v>122</v>
      </c>
      <c r="E82" s="2">
        <v>6055.2799999999979</v>
      </c>
      <c r="F82" s="2">
        <v>7600.53</v>
      </c>
      <c r="G82" s="2">
        <v>5144.63</v>
      </c>
      <c r="H82" s="2">
        <v>2074.4600000000009</v>
      </c>
      <c r="I82" s="2">
        <v>1870.4799999999996</v>
      </c>
      <c r="J82" s="2">
        <v>2918.18</v>
      </c>
      <c r="K82" s="2">
        <v>1902.889999999999</v>
      </c>
      <c r="L82" s="2">
        <v>1473.7200000000007</v>
      </c>
      <c r="M82" s="2">
        <v>3079.71</v>
      </c>
      <c r="N82" s="2">
        <v>4001.9799999999991</v>
      </c>
      <c r="O82" s="2">
        <v>3740.5900000000015</v>
      </c>
      <c r="P82" s="2">
        <v>4411.3800000000019</v>
      </c>
      <c r="Q82" s="2">
        <f t="shared" si="3"/>
        <v>44273.830000000009</v>
      </c>
    </row>
    <row r="83" spans="1:17" x14ac:dyDescent="0.25">
      <c r="A83" t="str">
        <f t="shared" si="2"/>
        <v>HWP.HAL1</v>
      </c>
      <c r="B83" s="1" t="s">
        <v>123</v>
      </c>
      <c r="C83" s="1" t="s">
        <v>124</v>
      </c>
      <c r="D83" s="1" t="s">
        <v>124</v>
      </c>
      <c r="E83" s="2">
        <v>-5653.0500000000029</v>
      </c>
      <c r="F83" s="2">
        <v>-5566.1300000000019</v>
      </c>
      <c r="G83" s="2">
        <v>-4248.010000000002</v>
      </c>
      <c r="H83" s="2">
        <v>-7414.1699999999992</v>
      </c>
      <c r="I83" s="2">
        <v>-7159.58</v>
      </c>
      <c r="J83" s="2">
        <v>-5308.0599999999995</v>
      </c>
      <c r="K83" s="2">
        <v>-4194.6799999999994</v>
      </c>
      <c r="L83" s="2">
        <v>-7006.9799999999977</v>
      </c>
      <c r="M83" s="2">
        <v>-7233.11</v>
      </c>
      <c r="N83" s="2">
        <v>-6095.6299999999992</v>
      </c>
      <c r="O83" s="2">
        <v>-5870.6299999999983</v>
      </c>
      <c r="P83" s="2">
        <v>-12368.449999999997</v>
      </c>
      <c r="Q83" s="2">
        <f t="shared" si="3"/>
        <v>-78118.48</v>
      </c>
    </row>
    <row r="84" spans="1:17" x14ac:dyDescent="0.25">
      <c r="A84" t="str">
        <f t="shared" si="2"/>
        <v>MPLP.HRM</v>
      </c>
      <c r="B84" s="1" t="s">
        <v>125</v>
      </c>
      <c r="C84" s="1" t="s">
        <v>126</v>
      </c>
      <c r="D84" s="1" t="s">
        <v>126</v>
      </c>
      <c r="E84" s="2">
        <v>-133436.76</v>
      </c>
      <c r="F84" s="2">
        <v>-77403.210000000006</v>
      </c>
      <c r="G84" s="2">
        <v>0</v>
      </c>
      <c r="H84" s="2">
        <v>-257.33000000000004</v>
      </c>
      <c r="I84" s="2">
        <v>-17972.47</v>
      </c>
      <c r="J84" s="2">
        <v>-1727.98</v>
      </c>
      <c r="K84" s="2">
        <v>-39310.159999999996</v>
      </c>
      <c r="L84" s="2">
        <v>-58496.100000000006</v>
      </c>
      <c r="M84" s="2">
        <v>-86137.47</v>
      </c>
      <c r="N84" s="2">
        <v>-115824.7</v>
      </c>
      <c r="O84" s="2">
        <v>-81366.13</v>
      </c>
      <c r="P84" s="2">
        <v>-124975.15000000001</v>
      </c>
      <c r="Q84" s="2">
        <f t="shared" si="3"/>
        <v>-736907.46</v>
      </c>
    </row>
    <row r="85" spans="1:17" x14ac:dyDescent="0.25">
      <c r="A85" t="str">
        <f t="shared" si="2"/>
        <v>TAU.HSH</v>
      </c>
      <c r="B85" s="1" t="s">
        <v>34</v>
      </c>
      <c r="C85" s="1" t="s">
        <v>127</v>
      </c>
      <c r="D85" s="1" t="s">
        <v>127</v>
      </c>
      <c r="E85" s="2">
        <v>-2064.92</v>
      </c>
      <c r="F85" s="2">
        <v>-1223.19</v>
      </c>
      <c r="G85" s="2">
        <v>-1466.8200000000002</v>
      </c>
      <c r="H85" s="2">
        <v>-1845.2700000000002</v>
      </c>
      <c r="I85" s="2">
        <v>-3513.95</v>
      </c>
      <c r="J85" s="2">
        <v>-3366.2</v>
      </c>
      <c r="K85" s="2">
        <v>-4248.2700000000004</v>
      </c>
      <c r="L85" s="2">
        <v>-3871.29</v>
      </c>
      <c r="M85" s="2">
        <v>-2443.63</v>
      </c>
      <c r="N85" s="2">
        <v>-2371.5300000000002</v>
      </c>
      <c r="O85" s="2">
        <v>-1813.06</v>
      </c>
      <c r="P85" s="2">
        <v>-2331.58</v>
      </c>
      <c r="Q85" s="2">
        <f t="shared" si="3"/>
        <v>-30559.710000000006</v>
      </c>
    </row>
    <row r="86" spans="1:17" x14ac:dyDescent="0.25">
      <c r="A86" t="str">
        <f t="shared" si="2"/>
        <v>VQW.IEW1</v>
      </c>
      <c r="B86" s="1" t="s">
        <v>32</v>
      </c>
      <c r="C86" s="1" t="s">
        <v>128</v>
      </c>
      <c r="D86" s="1" t="s">
        <v>128</v>
      </c>
      <c r="E86" s="2">
        <v>7792.739999999998</v>
      </c>
      <c r="F86" s="2">
        <v>8884.85</v>
      </c>
      <c r="G86" s="2">
        <v>6503.83</v>
      </c>
      <c r="H86" s="2">
        <v>2389.9800000000005</v>
      </c>
      <c r="I86" s="2">
        <v>2202.2799999999997</v>
      </c>
      <c r="J86" s="2">
        <v>4104.6999999999989</v>
      </c>
      <c r="K86" s="2">
        <v>2861.41</v>
      </c>
      <c r="L86" s="2">
        <v>1612.6599999999996</v>
      </c>
      <c r="M86" s="2">
        <v>4289.7700000000013</v>
      </c>
      <c r="N86" s="2">
        <v>6516.4799999999968</v>
      </c>
      <c r="O86" s="2">
        <v>7107.7199999999993</v>
      </c>
      <c r="P86" s="2">
        <v>5646.88</v>
      </c>
      <c r="Q86" s="2">
        <f t="shared" si="3"/>
        <v>59913.299999999988</v>
      </c>
    </row>
    <row r="87" spans="1:17" x14ac:dyDescent="0.25">
      <c r="A87" t="str">
        <f t="shared" si="2"/>
        <v>VQW.IEW2</v>
      </c>
      <c r="B87" s="1" t="s">
        <v>32</v>
      </c>
      <c r="C87" s="1" t="s">
        <v>129</v>
      </c>
      <c r="D87" s="1" t="s">
        <v>129</v>
      </c>
      <c r="E87" s="2">
        <v>7860.5600000000022</v>
      </c>
      <c r="F87" s="2">
        <v>9238.2899999999991</v>
      </c>
      <c r="G87" s="2">
        <v>6550.93</v>
      </c>
      <c r="H87" s="2">
        <v>2521.369999999999</v>
      </c>
      <c r="I87" s="2">
        <v>1980.93</v>
      </c>
      <c r="J87" s="2">
        <v>3929.76</v>
      </c>
      <c r="K87" s="2">
        <v>2607.33</v>
      </c>
      <c r="L87" s="2">
        <v>1593.3799999999994</v>
      </c>
      <c r="M87" s="2">
        <v>4309.2199999999993</v>
      </c>
      <c r="N87" s="2">
        <v>6255.7000000000007</v>
      </c>
      <c r="O87" s="2">
        <v>6753.0300000000007</v>
      </c>
      <c r="P87" s="2">
        <v>6061.119999999999</v>
      </c>
      <c r="Q87" s="2">
        <f t="shared" si="3"/>
        <v>59661.619999999995</v>
      </c>
    </row>
    <row r="88" spans="1:17" x14ac:dyDescent="0.25">
      <c r="A88" t="str">
        <f t="shared" si="2"/>
        <v>TAU.INT</v>
      </c>
      <c r="B88" s="1" t="s">
        <v>34</v>
      </c>
      <c r="C88" s="1" t="s">
        <v>130</v>
      </c>
      <c r="D88" s="1" t="s">
        <v>130</v>
      </c>
      <c r="E88" s="2">
        <v>-224.52999999999994</v>
      </c>
      <c r="F88" s="2">
        <v>-131.08000000000001</v>
      </c>
      <c r="G88" s="2">
        <v>-106.73000000000005</v>
      </c>
      <c r="H88" s="2">
        <v>-146.40000000000003</v>
      </c>
      <c r="I88" s="2">
        <v>0</v>
      </c>
      <c r="J88" s="2">
        <v>0</v>
      </c>
      <c r="K88" s="2">
        <v>-326.65000000000003</v>
      </c>
      <c r="L88" s="2">
        <v>-344.64</v>
      </c>
      <c r="M88" s="2">
        <v>-145.24</v>
      </c>
      <c r="N88" s="2">
        <v>-257.14999999999998</v>
      </c>
      <c r="O88" s="2">
        <v>-13.449999999999998</v>
      </c>
      <c r="P88" s="2">
        <v>-59.229999999999976</v>
      </c>
      <c r="Q88" s="2">
        <f t="shared" si="3"/>
        <v>-1755.1000000000001</v>
      </c>
    </row>
    <row r="89" spans="1:17" x14ac:dyDescent="0.25">
      <c r="A89" t="str">
        <f t="shared" si="2"/>
        <v>ESSO.IOR1</v>
      </c>
      <c r="B89" s="1" t="s">
        <v>131</v>
      </c>
      <c r="C89" s="1" t="s">
        <v>132</v>
      </c>
      <c r="D89" s="1" t="s">
        <v>132</v>
      </c>
      <c r="E89" s="2">
        <v>25484.149999999998</v>
      </c>
      <c r="F89" s="2">
        <v>17471.2</v>
      </c>
      <c r="G89" s="2">
        <v>14843.87</v>
      </c>
      <c r="H89" s="2">
        <v>4036.3700000000003</v>
      </c>
      <c r="I89" s="2">
        <v>8482.2099999999991</v>
      </c>
      <c r="J89" s="2">
        <v>7362.9400000000005</v>
      </c>
      <c r="K89" s="2">
        <v>6005.2800000000025</v>
      </c>
      <c r="L89" s="2">
        <v>5703.9099999999989</v>
      </c>
      <c r="M89" s="2">
        <v>4955.4299999999994</v>
      </c>
      <c r="N89" s="2">
        <v>16869.290000000005</v>
      </c>
      <c r="O89" s="2">
        <v>12046.490000000002</v>
      </c>
      <c r="P89" s="2">
        <v>19032.590000000004</v>
      </c>
      <c r="Q89" s="2">
        <f t="shared" si="3"/>
        <v>142293.73000000001</v>
      </c>
    </row>
    <row r="90" spans="1:17" x14ac:dyDescent="0.25">
      <c r="A90" t="str">
        <f t="shared" si="2"/>
        <v>ESSO.IOR3</v>
      </c>
      <c r="B90" s="1" t="s">
        <v>131</v>
      </c>
      <c r="C90" s="1" t="s">
        <v>133</v>
      </c>
      <c r="D90" s="1" t="s">
        <v>133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f t="shared" si="3"/>
        <v>0</v>
      </c>
    </row>
    <row r="91" spans="1:17" x14ac:dyDescent="0.25">
      <c r="A91" t="str">
        <f t="shared" si="2"/>
        <v>IORV.IOR3</v>
      </c>
      <c r="B91" s="1" t="s">
        <v>134</v>
      </c>
      <c r="C91" s="1" t="s">
        <v>133</v>
      </c>
      <c r="D91" s="1" t="s">
        <v>133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f t="shared" si="3"/>
        <v>0</v>
      </c>
    </row>
    <row r="92" spans="1:17" x14ac:dyDescent="0.25">
      <c r="A92" t="str">
        <f t="shared" si="2"/>
        <v>TAU.KAN</v>
      </c>
      <c r="B92" s="1" t="s">
        <v>34</v>
      </c>
      <c r="C92" s="1" t="s">
        <v>135</v>
      </c>
      <c r="D92" s="1" t="s">
        <v>135</v>
      </c>
      <c r="E92" s="2">
        <v>-1940.26</v>
      </c>
      <c r="F92" s="2">
        <v>-1348.14</v>
      </c>
      <c r="G92" s="2">
        <v>-1314.3799999999999</v>
      </c>
      <c r="H92" s="2">
        <v>-1841.7699999999998</v>
      </c>
      <c r="I92" s="2">
        <v>-3765.9300000000003</v>
      </c>
      <c r="J92" s="2">
        <v>-3404.0499999999997</v>
      </c>
      <c r="K92" s="2">
        <v>-4610.8100000000004</v>
      </c>
      <c r="L92" s="2">
        <v>-3328.4999999999995</v>
      </c>
      <c r="M92" s="2">
        <v>-2180.02</v>
      </c>
      <c r="N92" s="2">
        <v>-3000.2899999999995</v>
      </c>
      <c r="O92" s="2">
        <v>-1814.8700000000001</v>
      </c>
      <c r="P92" s="2">
        <v>-2125.83</v>
      </c>
      <c r="Q92" s="2">
        <f t="shared" si="3"/>
        <v>-30674.85</v>
      </c>
    </row>
    <row r="93" spans="1:17" x14ac:dyDescent="0.25">
      <c r="A93" t="str">
        <f t="shared" si="2"/>
        <v>EEC.KH1</v>
      </c>
      <c r="B93" s="1" t="s">
        <v>26</v>
      </c>
      <c r="C93" s="1" t="s">
        <v>136</v>
      </c>
      <c r="D93" s="1" t="s">
        <v>136</v>
      </c>
      <c r="E93" s="2">
        <v>117584.45000000001</v>
      </c>
      <c r="F93" s="2">
        <v>85988.260000000009</v>
      </c>
      <c r="G93" s="2">
        <v>73428.359999999971</v>
      </c>
      <c r="H93" s="2">
        <v>48346.669999999991</v>
      </c>
      <c r="I93" s="2">
        <v>64001.12999999999</v>
      </c>
      <c r="J93" s="2">
        <v>46232.600000000006</v>
      </c>
      <c r="K93" s="2">
        <v>66667.65999999996</v>
      </c>
      <c r="L93" s="2">
        <v>72107.399999999965</v>
      </c>
      <c r="M93" s="2">
        <v>21966.239999999991</v>
      </c>
      <c r="N93" s="2">
        <v>66149.200000000012</v>
      </c>
      <c r="O93" s="2">
        <v>76674.120000000024</v>
      </c>
      <c r="P93" s="2">
        <v>99043.060000000056</v>
      </c>
      <c r="Q93" s="2">
        <f t="shared" si="3"/>
        <v>838189.15</v>
      </c>
    </row>
    <row r="94" spans="1:17" x14ac:dyDescent="0.25">
      <c r="A94" t="str">
        <f t="shared" si="2"/>
        <v>EEC.KH2</v>
      </c>
      <c r="B94" s="1" t="s">
        <v>26</v>
      </c>
      <c r="C94" s="1" t="s">
        <v>137</v>
      </c>
      <c r="D94" s="1" t="s">
        <v>137</v>
      </c>
      <c r="E94" s="2">
        <v>124318.39000000001</v>
      </c>
      <c r="F94" s="2">
        <v>85727.049999999974</v>
      </c>
      <c r="G94" s="2">
        <v>71868.080000000016</v>
      </c>
      <c r="H94" s="2">
        <v>42420.059999999983</v>
      </c>
      <c r="I94" s="2">
        <v>53528.25999999998</v>
      </c>
      <c r="J94" s="2">
        <v>63767.320000000022</v>
      </c>
      <c r="K94" s="2">
        <v>51662.460000000006</v>
      </c>
      <c r="L94" s="2">
        <v>50921.919999999984</v>
      </c>
      <c r="M94" s="2">
        <v>59260.899999999972</v>
      </c>
      <c r="N94" s="2">
        <v>85142.500000000029</v>
      </c>
      <c r="O94" s="2">
        <v>64294.809999999983</v>
      </c>
      <c r="P94" s="2">
        <v>95208.559999999983</v>
      </c>
      <c r="Q94" s="2">
        <f t="shared" si="3"/>
        <v>848120.30999999994</v>
      </c>
    </row>
    <row r="95" spans="1:17" x14ac:dyDescent="0.25">
      <c r="A95" t="str">
        <f t="shared" si="2"/>
        <v>TAKH.KH3</v>
      </c>
      <c r="B95" s="1" t="s">
        <v>138</v>
      </c>
      <c r="C95" s="1" t="s">
        <v>139</v>
      </c>
      <c r="D95" s="1" t="s">
        <v>139</v>
      </c>
      <c r="E95" s="2">
        <v>23154.279999999981</v>
      </c>
      <c r="F95" s="2">
        <v>28074.200000000004</v>
      </c>
      <c r="G95" s="2">
        <v>23231.159999999996</v>
      </c>
      <c r="H95" s="2">
        <v>8181.7400000000007</v>
      </c>
      <c r="I95" s="2">
        <v>9835.8800000000283</v>
      </c>
      <c r="J95" s="2">
        <v>9300.7599999999911</v>
      </c>
      <c r="K95" s="2">
        <v>1362.1500000000315</v>
      </c>
      <c r="L95" s="2">
        <v>1139.5099999999939</v>
      </c>
      <c r="M95" s="2">
        <v>1273.1400000000028</v>
      </c>
      <c r="N95" s="2">
        <v>26856.839999999982</v>
      </c>
      <c r="O95" s="2">
        <v>16650.570000000014</v>
      </c>
      <c r="P95" s="2">
        <v>22574.439999999995</v>
      </c>
      <c r="Q95" s="2">
        <f t="shared" si="3"/>
        <v>171634.67000000004</v>
      </c>
    </row>
    <row r="96" spans="1:17" x14ac:dyDescent="0.25">
      <c r="A96" t="str">
        <f t="shared" si="2"/>
        <v>KHW.KHW1</v>
      </c>
      <c r="B96" s="1" t="s">
        <v>140</v>
      </c>
      <c r="C96" s="1" t="s">
        <v>141</v>
      </c>
      <c r="D96" s="1" t="s">
        <v>141</v>
      </c>
      <c r="E96" s="2">
        <v>6994.9800000000014</v>
      </c>
      <c r="F96" s="2">
        <v>8636.8499999999985</v>
      </c>
      <c r="G96" s="2">
        <v>5363.869999999999</v>
      </c>
      <c r="H96" s="2">
        <v>2194.9699999999998</v>
      </c>
      <c r="I96" s="2">
        <v>1730.5999999999997</v>
      </c>
      <c r="J96" s="2">
        <v>3414.3300000000008</v>
      </c>
      <c r="K96" s="2">
        <v>1765.8699999999997</v>
      </c>
      <c r="L96" s="2">
        <v>1786.1199999999997</v>
      </c>
      <c r="M96" s="2">
        <v>3417.74</v>
      </c>
      <c r="N96" s="2">
        <v>4772.7099999999991</v>
      </c>
      <c r="O96" s="2">
        <v>4881.8500000000004</v>
      </c>
      <c r="P96" s="2">
        <v>4956.79</v>
      </c>
      <c r="Q96" s="2">
        <f t="shared" si="3"/>
        <v>49916.679999999993</v>
      </c>
    </row>
    <row r="97" spans="1:17" x14ac:dyDescent="0.25">
      <c r="A97" t="str">
        <f t="shared" si="2"/>
        <v>MANH.SPCIMP</v>
      </c>
      <c r="B97" s="1" t="s">
        <v>142</v>
      </c>
      <c r="C97" s="1" t="s">
        <v>143</v>
      </c>
      <c r="D97" s="1" t="s">
        <v>79</v>
      </c>
      <c r="E97" s="2">
        <v>-444.66000000000008</v>
      </c>
      <c r="F97" s="2">
        <v>0</v>
      </c>
      <c r="G97" s="2">
        <v>0</v>
      </c>
      <c r="H97" s="2">
        <v>0</v>
      </c>
      <c r="I97" s="2">
        <v>-197.78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-118.76999999999998</v>
      </c>
      <c r="P97" s="2">
        <v>0</v>
      </c>
      <c r="Q97" s="2">
        <f t="shared" si="3"/>
        <v>-761.21</v>
      </c>
    </row>
    <row r="98" spans="1:17" x14ac:dyDescent="0.25">
      <c r="A98" t="str">
        <f t="shared" si="2"/>
        <v>MEGE.MEG1</v>
      </c>
      <c r="B98" s="1" t="s">
        <v>144</v>
      </c>
      <c r="C98" s="1" t="s">
        <v>145</v>
      </c>
      <c r="D98" s="1" t="s">
        <v>145</v>
      </c>
      <c r="E98" s="2">
        <v>11509.769999999999</v>
      </c>
      <c r="F98" s="2">
        <v>7481.0399999999991</v>
      </c>
      <c r="G98" s="2">
        <v>2506.2300000000014</v>
      </c>
      <c r="H98" s="2">
        <v>943.5400000000011</v>
      </c>
      <c r="I98" s="2">
        <v>1651.4999999999998</v>
      </c>
      <c r="J98" s="2">
        <v>1531.9400000000014</v>
      </c>
      <c r="K98" s="2">
        <v>-637.00999999999578</v>
      </c>
      <c r="L98" s="2">
        <v>-629.14999999999679</v>
      </c>
      <c r="M98" s="2">
        <v>-719.99999999999977</v>
      </c>
      <c r="N98" s="2">
        <v>6186.3400000000083</v>
      </c>
      <c r="O98" s="2">
        <v>3832.7299999999982</v>
      </c>
      <c r="P98" s="2">
        <v>6385.0599999999995</v>
      </c>
      <c r="Q98" s="2">
        <f t="shared" si="3"/>
        <v>40041.990000000013</v>
      </c>
    </row>
    <row r="99" spans="1:17" x14ac:dyDescent="0.25">
      <c r="A99" t="str">
        <f t="shared" si="2"/>
        <v>MAGE.BCHEXP</v>
      </c>
      <c r="B99" s="1" t="s">
        <v>146</v>
      </c>
      <c r="C99" s="1" t="s">
        <v>147</v>
      </c>
      <c r="D99" s="1" t="s">
        <v>31</v>
      </c>
      <c r="E99" s="2">
        <v>0</v>
      </c>
      <c r="F99" s="2">
        <v>0</v>
      </c>
      <c r="G99" s="2">
        <v>0</v>
      </c>
      <c r="H99" s="2">
        <v>0</v>
      </c>
      <c r="I99" s="2">
        <v>0.11000000000000003</v>
      </c>
      <c r="J99" s="2">
        <v>0</v>
      </c>
      <c r="K99" s="2">
        <v>6.8599999999999941</v>
      </c>
      <c r="L99" s="2">
        <v>3.1400000000000032</v>
      </c>
      <c r="M99" s="2">
        <v>4.1500000000000004</v>
      </c>
      <c r="N99" s="2">
        <v>0</v>
      </c>
      <c r="O99" s="2">
        <v>1.1299999999999999</v>
      </c>
      <c r="P99" s="2">
        <v>0</v>
      </c>
      <c r="Q99" s="2">
        <f t="shared" si="3"/>
        <v>15.389999999999997</v>
      </c>
    </row>
    <row r="100" spans="1:17" x14ac:dyDescent="0.25">
      <c r="A100" t="str">
        <f t="shared" si="2"/>
        <v>SCE.MKR1</v>
      </c>
      <c r="B100" s="1" t="s">
        <v>148</v>
      </c>
      <c r="C100" s="1" t="s">
        <v>149</v>
      </c>
      <c r="D100" s="1" t="s">
        <v>149</v>
      </c>
      <c r="E100" s="2">
        <v>1688.2999999999997</v>
      </c>
      <c r="F100" s="2">
        <v>1191.3699999999999</v>
      </c>
      <c r="G100" s="2">
        <v>1512.4800000000012</v>
      </c>
      <c r="H100" s="2">
        <v>94.990000000000862</v>
      </c>
      <c r="I100" s="2">
        <v>96.129999999999356</v>
      </c>
      <c r="J100" s="2">
        <v>33.660000000000871</v>
      </c>
      <c r="K100" s="2">
        <v>-194.64</v>
      </c>
      <c r="L100" s="2">
        <v>-178.19000000000003</v>
      </c>
      <c r="M100" s="2">
        <v>-342.96000000000026</v>
      </c>
      <c r="N100" s="2">
        <v>586.26999999999941</v>
      </c>
      <c r="O100" s="2">
        <v>318.56000000000046</v>
      </c>
      <c r="P100" s="2">
        <v>647.79999999999927</v>
      </c>
      <c r="Q100" s="2">
        <f t="shared" si="3"/>
        <v>5453.77</v>
      </c>
    </row>
    <row r="101" spans="1:17" x14ac:dyDescent="0.25">
      <c r="A101" t="str">
        <f t="shared" si="2"/>
        <v>TCN.MKRC</v>
      </c>
      <c r="B101" s="1" t="s">
        <v>36</v>
      </c>
      <c r="C101" s="1" t="s">
        <v>150</v>
      </c>
      <c r="D101" s="1" t="s">
        <v>150</v>
      </c>
      <c r="E101" s="2">
        <v>-22046.720000000005</v>
      </c>
      <c r="F101" s="2">
        <v>-15837.689999999997</v>
      </c>
      <c r="G101" s="2">
        <v>-14275.650000000007</v>
      </c>
      <c r="H101" s="2">
        <v>-17209.61</v>
      </c>
      <c r="I101" s="2">
        <v>-1866.8299999999997</v>
      </c>
      <c r="J101" s="2">
        <v>-1108.6400000000001</v>
      </c>
      <c r="K101" s="2">
        <v>-19886.539999999994</v>
      </c>
      <c r="L101" s="2">
        <v>-23168.22</v>
      </c>
      <c r="M101" s="2">
        <v>-14520.49</v>
      </c>
      <c r="N101" s="2">
        <v>-31891.280000000006</v>
      </c>
      <c r="O101" s="2">
        <v>-19850.599999999999</v>
      </c>
      <c r="P101" s="2">
        <v>-29468.11</v>
      </c>
      <c r="Q101" s="2">
        <f t="shared" si="3"/>
        <v>-211130.38</v>
      </c>
    </row>
    <row r="102" spans="1:17" x14ac:dyDescent="0.25">
      <c r="A102" t="str">
        <f t="shared" si="2"/>
        <v>MSCG.BCHIMP</v>
      </c>
      <c r="B102" s="1" t="s">
        <v>151</v>
      </c>
      <c r="C102" s="1" t="s">
        <v>152</v>
      </c>
      <c r="D102" s="1" t="s">
        <v>23</v>
      </c>
      <c r="E102" s="2">
        <v>0</v>
      </c>
      <c r="F102" s="2">
        <v>0</v>
      </c>
      <c r="G102" s="2">
        <v>20.02</v>
      </c>
      <c r="H102" s="2">
        <v>0</v>
      </c>
      <c r="I102" s="2">
        <v>0</v>
      </c>
      <c r="J102" s="2">
        <v>0</v>
      </c>
      <c r="K102" s="2">
        <v>25.309999999999995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f t="shared" si="3"/>
        <v>45.33</v>
      </c>
    </row>
    <row r="103" spans="1:17" x14ac:dyDescent="0.25">
      <c r="A103" t="str">
        <f t="shared" si="2"/>
        <v>MSCG.120SIMP</v>
      </c>
      <c r="B103" s="1" t="s">
        <v>151</v>
      </c>
      <c r="C103" s="1" t="s">
        <v>153</v>
      </c>
      <c r="D103" s="1" t="s">
        <v>77</v>
      </c>
      <c r="E103" s="2">
        <v>9383.3600000000024</v>
      </c>
      <c r="F103" s="2">
        <v>1455.21</v>
      </c>
      <c r="G103" s="2">
        <v>5267.61</v>
      </c>
      <c r="H103" s="2">
        <v>3706.8900000000008</v>
      </c>
      <c r="I103" s="2">
        <v>3673.41</v>
      </c>
      <c r="J103" s="2">
        <v>1236.4899999999998</v>
      </c>
      <c r="K103" s="2">
        <v>1400.78</v>
      </c>
      <c r="L103" s="2">
        <v>85.88</v>
      </c>
      <c r="M103" s="2">
        <v>1821.4900000000002</v>
      </c>
      <c r="N103" s="2">
        <v>8911.8999999999978</v>
      </c>
      <c r="O103" s="2">
        <v>4185.46</v>
      </c>
      <c r="P103" s="2">
        <v>8820.2099999999991</v>
      </c>
      <c r="Q103" s="2">
        <f t="shared" si="3"/>
        <v>49948.69</v>
      </c>
    </row>
    <row r="104" spans="1:17" x14ac:dyDescent="0.25">
      <c r="A104" t="str">
        <f t="shared" si="2"/>
        <v>MSCG.BCHEXP</v>
      </c>
      <c r="B104" s="1" t="s">
        <v>151</v>
      </c>
      <c r="C104" s="1" t="s">
        <v>154</v>
      </c>
      <c r="D104" s="1" t="s">
        <v>31</v>
      </c>
      <c r="E104" s="2">
        <v>115.69999999999999</v>
      </c>
      <c r="F104" s="2">
        <v>160.54999999999995</v>
      </c>
      <c r="G104" s="2">
        <v>19.71</v>
      </c>
      <c r="H104" s="2">
        <v>7.8200000000000021</v>
      </c>
      <c r="I104" s="2">
        <v>4.42</v>
      </c>
      <c r="J104" s="2">
        <v>95.250000000000028</v>
      </c>
      <c r="K104" s="2">
        <v>229.17000000000021</v>
      </c>
      <c r="L104" s="2">
        <v>9.8300000000000107</v>
      </c>
      <c r="M104" s="2">
        <v>52.090000000000018</v>
      </c>
      <c r="N104" s="2">
        <v>0</v>
      </c>
      <c r="O104" s="2">
        <v>15.809999999999999</v>
      </c>
      <c r="P104" s="2">
        <v>601.98999999999978</v>
      </c>
      <c r="Q104" s="2">
        <f t="shared" si="3"/>
        <v>1312.34</v>
      </c>
    </row>
    <row r="105" spans="1:17" x14ac:dyDescent="0.25">
      <c r="A105" t="str">
        <f t="shared" si="2"/>
        <v>MSCG.SPCEXP</v>
      </c>
      <c r="B105" s="1" t="s">
        <v>151</v>
      </c>
      <c r="C105" s="1" t="s">
        <v>155</v>
      </c>
      <c r="D105" s="1" t="s">
        <v>82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-0.54000000000000181</v>
      </c>
      <c r="M105" s="2">
        <v>0</v>
      </c>
      <c r="N105" s="2">
        <v>0</v>
      </c>
      <c r="O105" s="2">
        <v>0</v>
      </c>
      <c r="P105" s="2">
        <v>0</v>
      </c>
      <c r="Q105" s="2">
        <f t="shared" si="3"/>
        <v>-0.54000000000000181</v>
      </c>
    </row>
    <row r="106" spans="1:17" x14ac:dyDescent="0.25">
      <c r="A106" t="str">
        <f t="shared" si="2"/>
        <v>GPWF.NEP1</v>
      </c>
      <c r="B106" s="1" t="s">
        <v>156</v>
      </c>
      <c r="C106" s="1" t="s">
        <v>157</v>
      </c>
      <c r="D106" s="1" t="s">
        <v>157</v>
      </c>
      <c r="E106" s="2">
        <v>4538.7899999999991</v>
      </c>
      <c r="F106" s="2">
        <v>3335.7399999999993</v>
      </c>
      <c r="G106" s="2">
        <v>3212.79</v>
      </c>
      <c r="H106" s="2">
        <v>2625.49</v>
      </c>
      <c r="I106" s="2">
        <v>2977.5100000000011</v>
      </c>
      <c r="J106" s="2">
        <v>2131.7999999999988</v>
      </c>
      <c r="K106" s="2">
        <v>1180.6499999999994</v>
      </c>
      <c r="L106" s="2">
        <v>1947.6299999999999</v>
      </c>
      <c r="M106" s="2">
        <v>1730.93</v>
      </c>
      <c r="N106" s="2">
        <v>2494.920000000001</v>
      </c>
      <c r="O106" s="2">
        <v>2672.059999999999</v>
      </c>
      <c r="P106" s="2">
        <v>5786.4299999999994</v>
      </c>
      <c r="Q106" s="2">
        <f t="shared" si="3"/>
        <v>34634.74</v>
      </c>
    </row>
    <row r="107" spans="1:17" x14ac:dyDescent="0.25">
      <c r="A107" t="str">
        <f t="shared" si="2"/>
        <v>APNC.NOVAGEN15M</v>
      </c>
      <c r="B107" s="1" t="s">
        <v>158</v>
      </c>
      <c r="C107" s="1" t="s">
        <v>159</v>
      </c>
      <c r="D107" s="1" t="s">
        <v>159</v>
      </c>
      <c r="E107" s="2">
        <v>-475.59000000000157</v>
      </c>
      <c r="F107" s="2">
        <v>-376.41000000000167</v>
      </c>
      <c r="G107" s="2">
        <v>-112.83999999999951</v>
      </c>
      <c r="H107" s="2">
        <v>-1614.6100000000004</v>
      </c>
      <c r="I107" s="2">
        <v>-769.35</v>
      </c>
      <c r="J107" s="2">
        <v>-878.51</v>
      </c>
      <c r="K107" s="2">
        <v>-1911.7899999999993</v>
      </c>
      <c r="L107" s="2">
        <v>-2296.0500000000002</v>
      </c>
      <c r="M107" s="2">
        <v>-3308.88</v>
      </c>
      <c r="N107" s="2">
        <v>-5226.979999999995</v>
      </c>
      <c r="O107" s="2">
        <v>-2541.5199999999986</v>
      </c>
      <c r="P107" s="2">
        <v>-2215.2099999999996</v>
      </c>
      <c r="Q107" s="2">
        <f t="shared" si="3"/>
        <v>-21727.739999999998</v>
      </c>
    </row>
    <row r="108" spans="1:17" x14ac:dyDescent="0.25">
      <c r="A108" t="str">
        <f t="shared" si="2"/>
        <v>NPC.NPC1</v>
      </c>
      <c r="B108" s="1" t="s">
        <v>160</v>
      </c>
      <c r="C108" s="1" t="s">
        <v>161</v>
      </c>
      <c r="D108" s="1" t="s">
        <v>161</v>
      </c>
      <c r="E108" s="2">
        <v>-861.61999999999989</v>
      </c>
      <c r="F108" s="2">
        <v>-99.07999999999997</v>
      </c>
      <c r="G108" s="2">
        <v>-549.94000000000017</v>
      </c>
      <c r="H108" s="2">
        <v>-1.5599999999999998</v>
      </c>
      <c r="I108" s="2">
        <v>-997.03000000000009</v>
      </c>
      <c r="J108" s="2">
        <v>-76.720000000000013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f t="shared" si="3"/>
        <v>-2585.9499999999998</v>
      </c>
    </row>
    <row r="109" spans="1:17" x14ac:dyDescent="0.25">
      <c r="A109" t="str">
        <f t="shared" si="2"/>
        <v>GPI.NPP1</v>
      </c>
      <c r="B109" s="1" t="s">
        <v>162</v>
      </c>
      <c r="C109" s="1" t="s">
        <v>163</v>
      </c>
      <c r="D109" s="1" t="s">
        <v>163</v>
      </c>
      <c r="E109" s="2">
        <v>-6593.77</v>
      </c>
      <c r="F109" s="2">
        <v>-561.65999999999985</v>
      </c>
      <c r="G109" s="2">
        <v>-4115.57</v>
      </c>
      <c r="H109" s="2">
        <v>-3049.7</v>
      </c>
      <c r="I109" s="2">
        <v>-26780.470000000005</v>
      </c>
      <c r="J109" s="2">
        <v>-9853.6700000000019</v>
      </c>
      <c r="K109" s="2">
        <v>-11208.680000000002</v>
      </c>
      <c r="L109" s="2">
        <v>-1713.3600000000001</v>
      </c>
      <c r="M109" s="2">
        <v>-1497.6300000000003</v>
      </c>
      <c r="N109" s="2">
        <v>-11813.189999999999</v>
      </c>
      <c r="O109" s="2">
        <v>-1076.68</v>
      </c>
      <c r="P109" s="2">
        <v>-12091.060000000003</v>
      </c>
      <c r="Q109" s="2">
        <f t="shared" si="3"/>
        <v>-90355.44</v>
      </c>
    </row>
    <row r="110" spans="1:17" x14ac:dyDescent="0.25">
      <c r="A110" t="str">
        <f t="shared" si="2"/>
        <v>NRG.NRG3</v>
      </c>
      <c r="B110" s="1" t="s">
        <v>164</v>
      </c>
      <c r="C110" s="1" t="s">
        <v>165</v>
      </c>
      <c r="D110" s="1" t="s">
        <v>165</v>
      </c>
      <c r="E110" s="2">
        <v>-3764.6099999999997</v>
      </c>
      <c r="F110" s="2">
        <v>-5585.09</v>
      </c>
      <c r="G110" s="2">
        <v>-4787.62</v>
      </c>
      <c r="H110" s="2">
        <v>-4263.1900000000005</v>
      </c>
      <c r="I110" s="2">
        <v>-4804.92</v>
      </c>
      <c r="J110" s="2">
        <v>-4356.3599999999997</v>
      </c>
      <c r="K110" s="2">
        <v>-4982.6099999999997</v>
      </c>
      <c r="L110" s="2">
        <v>-5349.0399999999991</v>
      </c>
      <c r="M110" s="2">
        <v>-1031.8699999999999</v>
      </c>
      <c r="N110" s="2">
        <v>0</v>
      </c>
      <c r="O110" s="2">
        <v>-797.9</v>
      </c>
      <c r="P110" s="2">
        <v>-8229.6</v>
      </c>
      <c r="Q110" s="2">
        <f t="shared" si="3"/>
        <v>-47952.810000000005</v>
      </c>
    </row>
    <row r="111" spans="1:17" x14ac:dyDescent="0.25">
      <c r="A111" t="str">
        <f t="shared" si="2"/>
        <v>NXI.NX01</v>
      </c>
      <c r="B111" s="1" t="s">
        <v>166</v>
      </c>
      <c r="C111" s="1" t="s">
        <v>167</v>
      </c>
      <c r="D111" s="1" t="s">
        <v>167</v>
      </c>
      <c r="E111" s="2">
        <v>-2074.9700000000012</v>
      </c>
      <c r="F111" s="2">
        <v>-278.81000000000006</v>
      </c>
      <c r="G111" s="2">
        <v>-624.21000000000026</v>
      </c>
      <c r="H111" s="2">
        <v>-1794.2800000000002</v>
      </c>
      <c r="I111" s="2">
        <v>-2103.8700000000003</v>
      </c>
      <c r="J111" s="2">
        <v>-2164.5299999999997</v>
      </c>
      <c r="K111" s="2">
        <v>-2638.5799999999995</v>
      </c>
      <c r="L111" s="2">
        <v>-3155</v>
      </c>
      <c r="M111" s="2">
        <v>-1127.6399999999999</v>
      </c>
      <c r="N111" s="2">
        <v>-1801.2900000000004</v>
      </c>
      <c r="O111" s="2">
        <v>-240.22</v>
      </c>
      <c r="P111" s="2">
        <v>-2953.21</v>
      </c>
      <c r="Q111" s="2">
        <f t="shared" si="3"/>
        <v>-20956.61</v>
      </c>
    </row>
    <row r="112" spans="1:17" x14ac:dyDescent="0.25">
      <c r="A112" t="str">
        <f t="shared" si="2"/>
        <v>NXI.NX02</v>
      </c>
      <c r="B112" s="1" t="s">
        <v>166</v>
      </c>
      <c r="C112" s="1" t="s">
        <v>168</v>
      </c>
      <c r="D112" s="1" t="s">
        <v>168</v>
      </c>
      <c r="E112" s="2">
        <v>24054.109999999993</v>
      </c>
      <c r="F112" s="2">
        <v>25428.85</v>
      </c>
      <c r="G112" s="2">
        <v>24437.41</v>
      </c>
      <c r="H112" s="2">
        <v>18072.07</v>
      </c>
      <c r="I112" s="2">
        <v>2125.3399999999992</v>
      </c>
      <c r="J112" s="2">
        <v>0</v>
      </c>
      <c r="K112" s="2">
        <v>6629.4100000000017</v>
      </c>
      <c r="L112" s="2">
        <v>11402.98</v>
      </c>
      <c r="M112" s="2">
        <v>19931.099999999995</v>
      </c>
      <c r="N112" s="2">
        <v>48927.840000000004</v>
      </c>
      <c r="O112" s="2">
        <v>14175.390000000001</v>
      </c>
      <c r="P112" s="2">
        <v>28336.270000000004</v>
      </c>
      <c r="Q112" s="2">
        <f t="shared" si="3"/>
        <v>223520.77000000002</v>
      </c>
    </row>
    <row r="113" spans="1:17" x14ac:dyDescent="0.25">
      <c r="A113" t="str">
        <f t="shared" si="2"/>
        <v>CUPC.OMRH</v>
      </c>
      <c r="B113" s="1" t="s">
        <v>169</v>
      </c>
      <c r="C113" s="1" t="s">
        <v>170</v>
      </c>
      <c r="D113" s="1" t="s">
        <v>170</v>
      </c>
      <c r="E113" s="2">
        <v>-313.09000000000009</v>
      </c>
      <c r="F113" s="2">
        <v>-215.73999999999995</v>
      </c>
      <c r="G113" s="2">
        <v>-158.47999999999999</v>
      </c>
      <c r="H113" s="2">
        <v>-1780.3700000000013</v>
      </c>
      <c r="I113" s="2">
        <v>-2245.9999999999995</v>
      </c>
      <c r="J113" s="2">
        <v>-3357.94</v>
      </c>
      <c r="K113" s="2">
        <v>-2811.16</v>
      </c>
      <c r="L113" s="2">
        <v>-2122.87</v>
      </c>
      <c r="M113" s="2">
        <v>-1968.67</v>
      </c>
      <c r="N113" s="2">
        <v>-818.01999999999964</v>
      </c>
      <c r="O113" s="2">
        <v>-1496.62</v>
      </c>
      <c r="P113" s="2">
        <v>-477.66</v>
      </c>
      <c r="Q113" s="2">
        <f t="shared" si="3"/>
        <v>-17766.620000000003</v>
      </c>
    </row>
    <row r="114" spans="1:17" x14ac:dyDescent="0.25">
      <c r="A114" t="str">
        <f t="shared" si="2"/>
        <v>OWFL.OWF1</v>
      </c>
      <c r="B114" s="1" t="s">
        <v>171</v>
      </c>
      <c r="C114" s="1" t="s">
        <v>172</v>
      </c>
      <c r="D114" s="1" t="s">
        <v>172</v>
      </c>
      <c r="E114" s="2">
        <v>3600.4999999999995</v>
      </c>
      <c r="F114" s="2">
        <v>4075.5600000000013</v>
      </c>
      <c r="G114" s="2">
        <v>2937.7</v>
      </c>
      <c r="H114" s="2">
        <v>903.86999999999955</v>
      </c>
      <c r="I114" s="2">
        <v>730.16000000000031</v>
      </c>
      <c r="J114" s="2">
        <v>1458.76</v>
      </c>
      <c r="K114" s="2">
        <v>984.13999999999965</v>
      </c>
      <c r="L114" s="2">
        <v>664.15000000000009</v>
      </c>
      <c r="M114" s="2">
        <v>1407.9199999999992</v>
      </c>
      <c r="N114" s="2">
        <v>2473.17</v>
      </c>
      <c r="O114" s="2">
        <v>2714.6799999999994</v>
      </c>
      <c r="P114" s="2">
        <v>2017.4900000000007</v>
      </c>
      <c r="Q114" s="2">
        <f t="shared" si="3"/>
        <v>23968.100000000002</v>
      </c>
    </row>
    <row r="115" spans="1:17" x14ac:dyDescent="0.25">
      <c r="A115" t="str">
        <f t="shared" si="2"/>
        <v>CUPC.PH1</v>
      </c>
      <c r="B115" s="1" t="s">
        <v>169</v>
      </c>
      <c r="C115" s="1" t="s">
        <v>173</v>
      </c>
      <c r="D115" s="1" t="s">
        <v>173</v>
      </c>
      <c r="E115" s="2">
        <v>-5178.09</v>
      </c>
      <c r="F115" s="2">
        <v>-953.48000000000036</v>
      </c>
      <c r="G115" s="2">
        <v>-9288.35</v>
      </c>
      <c r="H115" s="2">
        <v>-5894.66</v>
      </c>
      <c r="I115" s="2">
        <v>-5835.2400000000007</v>
      </c>
      <c r="J115" s="2">
        <v>-8431.73</v>
      </c>
      <c r="K115" s="2">
        <v>-3979.8700000000013</v>
      </c>
      <c r="L115" s="2">
        <v>-5363.91</v>
      </c>
      <c r="M115" s="2">
        <v>-1549.2099999999998</v>
      </c>
      <c r="N115" s="2">
        <v>-8343.91</v>
      </c>
      <c r="O115" s="2">
        <v>-2558.88</v>
      </c>
      <c r="P115" s="2">
        <v>-16647.649999999998</v>
      </c>
      <c r="Q115" s="2">
        <f t="shared" si="3"/>
        <v>-74024.98</v>
      </c>
    </row>
    <row r="116" spans="1:17" x14ac:dyDescent="0.25">
      <c r="A116" t="str">
        <f t="shared" si="2"/>
        <v>CWPI.PKNE</v>
      </c>
      <c r="B116" s="1" t="s">
        <v>72</v>
      </c>
      <c r="C116" s="1" t="s">
        <v>174</v>
      </c>
      <c r="D116" s="1" t="s">
        <v>174</v>
      </c>
      <c r="E116" s="2">
        <v>2352.0699999999997</v>
      </c>
      <c r="F116" s="2">
        <v>2364.3500000000004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f t="shared" si="3"/>
        <v>4716.42</v>
      </c>
    </row>
    <row r="117" spans="1:17" x14ac:dyDescent="0.25">
      <c r="A117" t="str">
        <f t="shared" si="2"/>
        <v>TAU.POC</v>
      </c>
      <c r="B117" s="1" t="s">
        <v>34</v>
      </c>
      <c r="C117" s="1" t="s">
        <v>175</v>
      </c>
      <c r="D117" s="1" t="s">
        <v>175</v>
      </c>
      <c r="E117" s="2">
        <v>-829.76</v>
      </c>
      <c r="F117" s="2">
        <v>-479.01000000000005</v>
      </c>
      <c r="G117" s="2">
        <v>-423.21000000000004</v>
      </c>
      <c r="H117" s="2">
        <v>-465.21999999999997</v>
      </c>
      <c r="I117" s="2">
        <v>-154.13</v>
      </c>
      <c r="J117" s="2">
        <v>-186.49</v>
      </c>
      <c r="K117" s="2">
        <v>-867.42</v>
      </c>
      <c r="L117" s="2">
        <v>-521.40999999999985</v>
      </c>
      <c r="M117" s="2">
        <v>-282.27</v>
      </c>
      <c r="N117" s="2">
        <v>-753.7</v>
      </c>
      <c r="O117" s="2">
        <v>-42.660000000000004</v>
      </c>
      <c r="P117" s="2">
        <v>-416.29999999999995</v>
      </c>
      <c r="Q117" s="2">
        <f t="shared" si="3"/>
        <v>-5421.58</v>
      </c>
    </row>
    <row r="118" spans="1:17" x14ac:dyDescent="0.25">
      <c r="A118" t="str">
        <f t="shared" si="2"/>
        <v>ACRL.PR1</v>
      </c>
      <c r="B118" s="1" t="s">
        <v>176</v>
      </c>
      <c r="C118" s="1" t="s">
        <v>177</v>
      </c>
      <c r="D118" s="1" t="s">
        <v>177</v>
      </c>
      <c r="E118" s="2">
        <v>29.59</v>
      </c>
      <c r="F118" s="2">
        <v>231.25</v>
      </c>
      <c r="G118" s="2">
        <v>249.77000000000004</v>
      </c>
      <c r="H118" s="2">
        <v>701.19999999999982</v>
      </c>
      <c r="I118" s="2">
        <v>421.42999999999995</v>
      </c>
      <c r="J118" s="2">
        <v>489.85000000000008</v>
      </c>
      <c r="K118" s="2">
        <v>405.33000000000004</v>
      </c>
      <c r="L118" s="2">
        <v>26.47</v>
      </c>
      <c r="M118" s="2">
        <v>36.009999999999991</v>
      </c>
      <c r="N118" s="2">
        <v>445.08999999999992</v>
      </c>
      <c r="O118" s="2">
        <v>0.55000000000000004</v>
      </c>
      <c r="P118" s="2">
        <v>30.540000000000006</v>
      </c>
      <c r="Q118" s="2">
        <f t="shared" si="3"/>
        <v>3067.08</v>
      </c>
    </row>
    <row r="119" spans="1:17" x14ac:dyDescent="0.25">
      <c r="A119" t="str">
        <f t="shared" si="2"/>
        <v>PWX.BCHEXP</v>
      </c>
      <c r="B119" s="1" t="s">
        <v>111</v>
      </c>
      <c r="C119" s="1" t="s">
        <v>178</v>
      </c>
      <c r="D119" s="1" t="s">
        <v>31</v>
      </c>
      <c r="E119" s="2">
        <v>2385.1499999999996</v>
      </c>
      <c r="F119" s="2">
        <v>1885.4099999999994</v>
      </c>
      <c r="G119" s="2">
        <v>22.5</v>
      </c>
      <c r="H119" s="2">
        <v>2.1700000000000004</v>
      </c>
      <c r="I119" s="2">
        <v>0</v>
      </c>
      <c r="J119" s="2">
        <v>29.669999999999998</v>
      </c>
      <c r="K119" s="2">
        <v>738.46999999999878</v>
      </c>
      <c r="L119" s="2">
        <v>2123.8399999999997</v>
      </c>
      <c r="M119" s="2">
        <v>1858.8900000000046</v>
      </c>
      <c r="N119" s="2">
        <v>1394.2199999999996</v>
      </c>
      <c r="O119" s="2">
        <v>56.650000000000013</v>
      </c>
      <c r="P119" s="2">
        <v>1339.6499999999994</v>
      </c>
      <c r="Q119" s="2">
        <f t="shared" si="3"/>
        <v>11836.62</v>
      </c>
    </row>
    <row r="120" spans="1:17" x14ac:dyDescent="0.25">
      <c r="A120" t="str">
        <f t="shared" si="2"/>
        <v>PWX.BCHIMP</v>
      </c>
      <c r="B120" s="1" t="s">
        <v>111</v>
      </c>
      <c r="C120" s="1" t="s">
        <v>179</v>
      </c>
      <c r="D120" s="1" t="s">
        <v>23</v>
      </c>
      <c r="E120" s="2">
        <v>12385.369999999999</v>
      </c>
      <c r="F120" s="2">
        <v>1763.1200000000001</v>
      </c>
      <c r="G120" s="2">
        <v>1888.7000000000003</v>
      </c>
      <c r="H120" s="2">
        <v>3638.6099999999997</v>
      </c>
      <c r="I120" s="2">
        <v>14321.180000000004</v>
      </c>
      <c r="J120" s="2">
        <v>1152.8700000000001</v>
      </c>
      <c r="K120" s="2">
        <v>272.9199999999999</v>
      </c>
      <c r="L120" s="2">
        <v>126.88</v>
      </c>
      <c r="M120" s="2">
        <v>0</v>
      </c>
      <c r="N120" s="2">
        <v>14766.84</v>
      </c>
      <c r="O120" s="2">
        <v>1428.27</v>
      </c>
      <c r="P120" s="2">
        <v>6124.0399999999991</v>
      </c>
      <c r="Q120" s="2">
        <f t="shared" si="3"/>
        <v>57868.800000000003</v>
      </c>
    </row>
    <row r="121" spans="1:17" x14ac:dyDescent="0.25">
      <c r="A121" t="str">
        <f t="shared" si="2"/>
        <v>CUPC.RB5</v>
      </c>
      <c r="B121" s="1" t="s">
        <v>169</v>
      </c>
      <c r="C121" s="1" t="s">
        <v>180</v>
      </c>
      <c r="D121" s="1" t="s">
        <v>180</v>
      </c>
      <c r="E121" s="2">
        <v>-6652.58</v>
      </c>
      <c r="F121" s="2">
        <v>-1503.77</v>
      </c>
      <c r="G121" s="2">
        <v>-2962.0999999999995</v>
      </c>
      <c r="H121" s="2">
        <v>-3112.72</v>
      </c>
      <c r="I121" s="2">
        <v>-8007.15</v>
      </c>
      <c r="J121" s="2">
        <v>-2473.3599999999997</v>
      </c>
      <c r="K121" s="2">
        <v>-4268.47</v>
      </c>
      <c r="L121" s="2">
        <v>-9914.43</v>
      </c>
      <c r="M121" s="2">
        <v>-2967.5600000000004</v>
      </c>
      <c r="N121" s="2">
        <v>-16063.939999999997</v>
      </c>
      <c r="O121" s="2">
        <v>-457.4</v>
      </c>
      <c r="P121" s="2">
        <v>-10177.040000000001</v>
      </c>
      <c r="Q121" s="2">
        <f t="shared" si="3"/>
        <v>-68560.51999999999</v>
      </c>
    </row>
    <row r="122" spans="1:17" x14ac:dyDescent="0.25">
      <c r="A122" t="str">
        <f t="shared" si="2"/>
        <v>REMC.BCHIMP</v>
      </c>
      <c r="B122" s="1" t="s">
        <v>181</v>
      </c>
      <c r="C122" s="1" t="s">
        <v>182</v>
      </c>
      <c r="D122" s="1" t="s">
        <v>23</v>
      </c>
      <c r="E122" s="2">
        <v>811.03999999999985</v>
      </c>
      <c r="F122" s="2">
        <v>0</v>
      </c>
      <c r="G122" s="2">
        <v>8.3800000000000008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79.359999999999985</v>
      </c>
      <c r="O122" s="2">
        <v>0</v>
      </c>
      <c r="P122" s="2">
        <v>0</v>
      </c>
      <c r="Q122" s="2">
        <f t="shared" si="3"/>
        <v>898.77999999999986</v>
      </c>
    </row>
    <row r="123" spans="1:17" x14ac:dyDescent="0.25">
      <c r="A123" t="str">
        <f t="shared" si="2"/>
        <v>REMC.SPCIMP</v>
      </c>
      <c r="B123" s="1" t="s">
        <v>181</v>
      </c>
      <c r="C123" s="1" t="s">
        <v>183</v>
      </c>
      <c r="D123" s="1" t="s">
        <v>79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-26.34</v>
      </c>
      <c r="O123" s="2">
        <v>0</v>
      </c>
      <c r="P123" s="2">
        <v>0</v>
      </c>
      <c r="Q123" s="2">
        <f t="shared" si="3"/>
        <v>-26.34</v>
      </c>
    </row>
    <row r="124" spans="1:17" x14ac:dyDescent="0.25">
      <c r="A124" t="str">
        <f t="shared" si="2"/>
        <v>CUPC.RL1</v>
      </c>
      <c r="B124" s="1" t="s">
        <v>169</v>
      </c>
      <c r="C124" s="1" t="s">
        <v>184</v>
      </c>
      <c r="D124" s="1" t="s">
        <v>184</v>
      </c>
      <c r="E124" s="2">
        <v>-75897.169999999984</v>
      </c>
      <c r="F124" s="2">
        <v>-54987.59</v>
      </c>
      <c r="G124" s="2">
        <v>-49582.87</v>
      </c>
      <c r="H124" s="2">
        <v>-42147.100000000006</v>
      </c>
      <c r="I124" s="2">
        <v>-44342.29</v>
      </c>
      <c r="J124" s="2">
        <v>-40235.79</v>
      </c>
      <c r="K124" s="2">
        <v>-50472.330000000009</v>
      </c>
      <c r="L124" s="2">
        <v>-42438.36</v>
      </c>
      <c r="M124" s="2">
        <v>-26147.360000000001</v>
      </c>
      <c r="N124" s="2">
        <v>-83828.56</v>
      </c>
      <c r="O124" s="2">
        <v>-43646.739999999991</v>
      </c>
      <c r="P124" s="2">
        <v>0</v>
      </c>
      <c r="Q124" s="2">
        <f t="shared" si="3"/>
        <v>-553726.15999999992</v>
      </c>
    </row>
    <row r="125" spans="1:17" x14ac:dyDescent="0.25">
      <c r="A125" t="str">
        <f t="shared" si="2"/>
        <v>TAU.RUN</v>
      </c>
      <c r="B125" s="1" t="s">
        <v>34</v>
      </c>
      <c r="C125" s="1" t="s">
        <v>185</v>
      </c>
      <c r="D125" s="1" t="s">
        <v>185</v>
      </c>
      <c r="E125" s="2">
        <v>-3882.36</v>
      </c>
      <c r="F125" s="2">
        <v>-2635.05</v>
      </c>
      <c r="G125" s="2">
        <v>-2320.04</v>
      </c>
      <c r="H125" s="2">
        <v>-2789.61</v>
      </c>
      <c r="I125" s="2">
        <v>-3961.2200000000003</v>
      </c>
      <c r="J125" s="2">
        <v>-3197.7799999999997</v>
      </c>
      <c r="K125" s="2">
        <v>-2126.94</v>
      </c>
      <c r="L125" s="2">
        <v>-1275.17</v>
      </c>
      <c r="M125" s="2">
        <v>-1022.55</v>
      </c>
      <c r="N125" s="2">
        <v>-4106.24</v>
      </c>
      <c r="O125" s="2">
        <v>-2906.6</v>
      </c>
      <c r="P125" s="2">
        <v>-4446.09</v>
      </c>
      <c r="Q125" s="2">
        <f t="shared" si="3"/>
        <v>-34669.649999999994</v>
      </c>
    </row>
    <row r="126" spans="1:17" x14ac:dyDescent="0.25">
      <c r="A126" t="str">
        <f t="shared" si="2"/>
        <v>ICPL.RYMD</v>
      </c>
      <c r="B126" s="1" t="s">
        <v>56</v>
      </c>
      <c r="C126" s="1" t="s">
        <v>186</v>
      </c>
      <c r="D126" s="1" t="s">
        <v>186</v>
      </c>
      <c r="E126" s="2">
        <v>0</v>
      </c>
      <c r="F126" s="2">
        <v>0</v>
      </c>
      <c r="G126" s="2">
        <v>0</v>
      </c>
      <c r="H126" s="2">
        <v>-517.98</v>
      </c>
      <c r="I126" s="2">
        <v>-4351.3900000000003</v>
      </c>
      <c r="J126" s="2">
        <v>-4564.93</v>
      </c>
      <c r="K126" s="2">
        <v>-5094.5200000000004</v>
      </c>
      <c r="L126" s="2">
        <v>-3027.5400000000004</v>
      </c>
      <c r="M126" s="2">
        <v>-2592.4299999999998</v>
      </c>
      <c r="N126" s="2">
        <v>-486.73999999999995</v>
      </c>
      <c r="O126" s="2">
        <v>0</v>
      </c>
      <c r="P126" s="2">
        <v>0</v>
      </c>
      <c r="Q126" s="2">
        <f t="shared" si="3"/>
        <v>-20635.530000000002</v>
      </c>
    </row>
    <row r="127" spans="1:17" x14ac:dyDescent="0.25">
      <c r="A127" t="str">
        <f t="shared" si="2"/>
        <v>SCL.SCL1</v>
      </c>
      <c r="B127" s="1" t="s">
        <v>187</v>
      </c>
      <c r="C127" s="1" t="s">
        <v>188</v>
      </c>
      <c r="D127" s="1" t="s">
        <v>188</v>
      </c>
      <c r="E127" s="2">
        <v>5414.6300000000019</v>
      </c>
      <c r="F127" s="2">
        <v>3349.5299999999993</v>
      </c>
      <c r="G127" s="2">
        <v>608.49000000000046</v>
      </c>
      <c r="H127" s="2">
        <v>1754.6799999999994</v>
      </c>
      <c r="I127" s="2">
        <v>193.46000000000009</v>
      </c>
      <c r="J127" s="2">
        <v>1463.9400000000007</v>
      </c>
      <c r="K127" s="2">
        <v>636.45000000000027</v>
      </c>
      <c r="L127" s="2">
        <v>675.93000000000052</v>
      </c>
      <c r="M127" s="2">
        <v>1066.5500000000006</v>
      </c>
      <c r="N127" s="2">
        <v>1997.2400000000002</v>
      </c>
      <c r="O127" s="2">
        <v>1384.1699999999987</v>
      </c>
      <c r="P127" s="2">
        <v>755.56999999999937</v>
      </c>
      <c r="Q127" s="2">
        <f t="shared" si="3"/>
        <v>19300.640000000003</v>
      </c>
    </row>
    <row r="128" spans="1:17" x14ac:dyDescent="0.25">
      <c r="A128" t="str">
        <f t="shared" si="2"/>
        <v>SCR.SCR1</v>
      </c>
      <c r="B128" s="1" t="s">
        <v>189</v>
      </c>
      <c r="C128" s="1" t="s">
        <v>190</v>
      </c>
      <c r="D128" s="1" t="s">
        <v>190</v>
      </c>
      <c r="E128" s="2">
        <v>-230188.33</v>
      </c>
      <c r="F128" s="2">
        <v>-184819.16999999998</v>
      </c>
      <c r="G128" s="2">
        <v>-176341.75</v>
      </c>
      <c r="H128" s="2">
        <v>-133176.35</v>
      </c>
      <c r="I128" s="2">
        <v>-45441.349999999991</v>
      </c>
      <c r="J128" s="2">
        <v>-89332.62</v>
      </c>
      <c r="K128" s="2">
        <v>-171446.26</v>
      </c>
      <c r="L128" s="2">
        <v>-161586.49</v>
      </c>
      <c r="M128" s="2">
        <v>-144833.66</v>
      </c>
      <c r="N128" s="2">
        <v>-296838.18</v>
      </c>
      <c r="O128" s="2">
        <v>-166234.04999999999</v>
      </c>
      <c r="P128" s="2">
        <v>-268970.88999999996</v>
      </c>
      <c r="Q128" s="2">
        <f t="shared" si="3"/>
        <v>-2069209.0999999996</v>
      </c>
    </row>
    <row r="129" spans="1:17" x14ac:dyDescent="0.25">
      <c r="A129" t="str">
        <f t="shared" si="2"/>
        <v>SEPI.SCR2</v>
      </c>
      <c r="B129" s="1" t="s">
        <v>191</v>
      </c>
      <c r="C129" s="1" t="s">
        <v>192</v>
      </c>
      <c r="D129" s="1" t="s">
        <v>192</v>
      </c>
      <c r="E129" s="2">
        <v>1820.3799999999997</v>
      </c>
      <c r="F129" s="2">
        <v>2280.64</v>
      </c>
      <c r="G129" s="2">
        <v>1692.3900000000003</v>
      </c>
      <c r="H129" s="2">
        <v>719.5200000000001</v>
      </c>
      <c r="I129" s="2">
        <v>610.17000000000007</v>
      </c>
      <c r="J129" s="2">
        <v>861.79000000000019</v>
      </c>
      <c r="K129" s="2">
        <v>471.51000000000005</v>
      </c>
      <c r="L129" s="2">
        <v>435.0300000000002</v>
      </c>
      <c r="M129" s="2">
        <v>807.5</v>
      </c>
      <c r="N129" s="2">
        <v>1264.9100000000003</v>
      </c>
      <c r="O129" s="2">
        <v>1274.23</v>
      </c>
      <c r="P129" s="2">
        <v>1553.32</v>
      </c>
      <c r="Q129" s="2">
        <f t="shared" si="3"/>
        <v>13791.39</v>
      </c>
    </row>
    <row r="130" spans="1:17" x14ac:dyDescent="0.25">
      <c r="A130" t="str">
        <f t="shared" si="2"/>
        <v>SEPI.SCR3</v>
      </c>
      <c r="B130" s="1" t="s">
        <v>191</v>
      </c>
      <c r="C130" s="1" t="s">
        <v>193</v>
      </c>
      <c r="D130" s="1" t="s">
        <v>193</v>
      </c>
      <c r="E130" s="2">
        <v>971.9799999999999</v>
      </c>
      <c r="F130" s="2">
        <v>959.58000000000015</v>
      </c>
      <c r="G130" s="2">
        <v>866.87999999999977</v>
      </c>
      <c r="H130" s="2">
        <v>241.30000000000013</v>
      </c>
      <c r="I130" s="2">
        <v>215.1999999999997</v>
      </c>
      <c r="J130" s="2">
        <v>264.39</v>
      </c>
      <c r="K130" s="2">
        <v>65.559999999999917</v>
      </c>
      <c r="L130" s="2">
        <v>62.140000000000065</v>
      </c>
      <c r="M130" s="2">
        <v>104.88000000000005</v>
      </c>
      <c r="N130" s="2">
        <v>546.9599999999997</v>
      </c>
      <c r="O130" s="2">
        <v>594.87999999999977</v>
      </c>
      <c r="P130" s="2">
        <v>685.97999999999979</v>
      </c>
      <c r="Q130" s="2">
        <f t="shared" si="3"/>
        <v>5579.7299999999987</v>
      </c>
    </row>
    <row r="131" spans="1:17" x14ac:dyDescent="0.25">
      <c r="A131" t="str">
        <f t="shared" si="2"/>
        <v>TAC4.SCR4</v>
      </c>
      <c r="B131" s="1" t="s">
        <v>194</v>
      </c>
      <c r="C131" s="1" t="s">
        <v>195</v>
      </c>
      <c r="D131" s="1" t="s">
        <v>195</v>
      </c>
      <c r="E131" s="2">
        <v>6200.7000000000016</v>
      </c>
      <c r="F131" s="2">
        <v>4528.2699999999977</v>
      </c>
      <c r="G131" s="2">
        <v>4670.0400000000009</v>
      </c>
      <c r="H131" s="2">
        <v>2973.9700000000007</v>
      </c>
      <c r="I131" s="2">
        <v>3274.29</v>
      </c>
      <c r="J131" s="2">
        <v>2852.24</v>
      </c>
      <c r="K131" s="2">
        <v>1478.5999999999983</v>
      </c>
      <c r="L131" s="2">
        <v>2243.8599999999979</v>
      </c>
      <c r="M131" s="2">
        <v>2246.150000000001</v>
      </c>
      <c r="N131" s="2">
        <v>4136.3700000000008</v>
      </c>
      <c r="O131" s="2">
        <v>4268.5799999999963</v>
      </c>
      <c r="P131" s="2">
        <v>6913.1000000000022</v>
      </c>
      <c r="Q131" s="2">
        <f t="shared" si="3"/>
        <v>45786.17</v>
      </c>
    </row>
    <row r="132" spans="1:17" x14ac:dyDescent="0.25">
      <c r="A132" t="str">
        <f t="shared" si="2"/>
        <v>SHEL.SCTG</v>
      </c>
      <c r="B132" s="1" t="s">
        <v>196</v>
      </c>
      <c r="C132" s="1" t="s">
        <v>197</v>
      </c>
      <c r="D132" s="1" t="s">
        <v>197</v>
      </c>
      <c r="E132" s="2">
        <v>0</v>
      </c>
      <c r="F132" s="2">
        <v>0</v>
      </c>
      <c r="G132" s="2">
        <v>0</v>
      </c>
      <c r="H132" s="2">
        <v>1.33</v>
      </c>
      <c r="I132" s="2">
        <v>11.620000000000003</v>
      </c>
      <c r="J132" s="2">
        <v>0</v>
      </c>
      <c r="K132" s="2">
        <v>0</v>
      </c>
      <c r="L132" s="2">
        <v>0</v>
      </c>
      <c r="M132" s="2">
        <v>1554.5800000000004</v>
      </c>
      <c r="N132" s="2">
        <v>2263.2400000000002</v>
      </c>
      <c r="O132" s="2">
        <v>1.1599999999999997</v>
      </c>
      <c r="P132" s="2">
        <v>6.4700000000000006</v>
      </c>
      <c r="Q132" s="2">
        <f t="shared" si="3"/>
        <v>3838.4</v>
      </c>
    </row>
    <row r="133" spans="1:17" x14ac:dyDescent="0.25">
      <c r="A133" t="str">
        <f t="shared" ref="A133:A171" si="4">B133&amp;"."&amp;IF(D133="CES1/CES2",C133,D133)</f>
        <v>BALP.SD1</v>
      </c>
      <c r="B133" s="1" t="s">
        <v>44</v>
      </c>
      <c r="C133" s="1" t="s">
        <v>198</v>
      </c>
      <c r="D133" s="1" t="s">
        <v>198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15931.409999999996</v>
      </c>
      <c r="Q133" s="2">
        <f t="shared" si="3"/>
        <v>15931.409999999996</v>
      </c>
    </row>
    <row r="134" spans="1:17" x14ac:dyDescent="0.25">
      <c r="A134" t="str">
        <f t="shared" si="4"/>
        <v>TCN.SD1</v>
      </c>
      <c r="B134" s="1" t="s">
        <v>36</v>
      </c>
      <c r="C134" s="1" t="s">
        <v>198</v>
      </c>
      <c r="D134" s="1" t="s">
        <v>198</v>
      </c>
      <c r="E134" s="2">
        <v>34590.940000000024</v>
      </c>
      <c r="F134" s="2">
        <v>5639.0300000000043</v>
      </c>
      <c r="G134" s="2">
        <v>20757.850000000013</v>
      </c>
      <c r="H134" s="2">
        <v>9794.0799999999945</v>
      </c>
      <c r="I134" s="2">
        <v>13618.339999999995</v>
      </c>
      <c r="J134" s="2">
        <v>13705.109999999997</v>
      </c>
      <c r="K134" s="2">
        <v>11830.049999999996</v>
      </c>
      <c r="L134" s="2">
        <v>9047.8800000000047</v>
      </c>
      <c r="M134" s="2">
        <v>11750.58999999998</v>
      </c>
      <c r="N134" s="2">
        <v>33478.859999999957</v>
      </c>
      <c r="O134" s="2">
        <v>19382.279999999995</v>
      </c>
      <c r="P134" s="2">
        <v>0</v>
      </c>
      <c r="Q134" s="2">
        <f t="shared" ref="Q134:Q171" si="5">SUM(E134:P134)</f>
        <v>183595.00999999998</v>
      </c>
    </row>
    <row r="135" spans="1:17" x14ac:dyDescent="0.25">
      <c r="A135" t="str">
        <f t="shared" si="4"/>
        <v>BALP.SD2</v>
      </c>
      <c r="B135" s="1" t="s">
        <v>44</v>
      </c>
      <c r="C135" s="1" t="s">
        <v>199</v>
      </c>
      <c r="D135" s="1" t="s">
        <v>199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30123.160000000003</v>
      </c>
      <c r="Q135" s="2">
        <f t="shared" si="5"/>
        <v>30123.160000000003</v>
      </c>
    </row>
    <row r="136" spans="1:17" x14ac:dyDescent="0.25">
      <c r="A136" t="str">
        <f t="shared" si="4"/>
        <v>TCN.SD2</v>
      </c>
      <c r="B136" s="1" t="s">
        <v>36</v>
      </c>
      <c r="C136" s="1" t="s">
        <v>199</v>
      </c>
      <c r="D136" s="1" t="s">
        <v>199</v>
      </c>
      <c r="E136" s="2">
        <v>27383.009999999973</v>
      </c>
      <c r="F136" s="2">
        <v>13730.970000000001</v>
      </c>
      <c r="G136" s="2">
        <v>19681.500000000007</v>
      </c>
      <c r="H136" s="2">
        <v>10137.940000000002</v>
      </c>
      <c r="I136" s="2">
        <v>9805.889999999983</v>
      </c>
      <c r="J136" s="2">
        <v>14235.260000000022</v>
      </c>
      <c r="K136" s="2">
        <v>13887.559999999972</v>
      </c>
      <c r="L136" s="2">
        <v>12894.300000000025</v>
      </c>
      <c r="M136" s="2">
        <v>13278.910000000011</v>
      </c>
      <c r="N136" s="2">
        <v>24952.559999999987</v>
      </c>
      <c r="O136" s="2">
        <v>20118.059999999998</v>
      </c>
      <c r="P136" s="2">
        <v>0</v>
      </c>
      <c r="Q136" s="2">
        <f t="shared" si="5"/>
        <v>180105.96</v>
      </c>
    </row>
    <row r="137" spans="1:17" x14ac:dyDescent="0.25">
      <c r="A137" t="str">
        <f t="shared" si="4"/>
        <v>ASTC.SD3</v>
      </c>
      <c r="B137" s="1" t="s">
        <v>200</v>
      </c>
      <c r="C137" s="1" t="s">
        <v>201</v>
      </c>
      <c r="D137" s="1" t="s">
        <v>201</v>
      </c>
      <c r="E137" s="2">
        <v>53380.580000000038</v>
      </c>
      <c r="F137" s="2">
        <v>35171.69000000001</v>
      </c>
      <c r="G137" s="2">
        <v>22642.600000000006</v>
      </c>
      <c r="H137" s="2">
        <v>12021.029999999999</v>
      </c>
      <c r="I137" s="2">
        <v>9282.0999999999931</v>
      </c>
      <c r="J137" s="2">
        <v>14160.180000000006</v>
      </c>
      <c r="K137" s="2">
        <v>20125.949999999986</v>
      </c>
      <c r="L137" s="2">
        <v>18881.250000000011</v>
      </c>
      <c r="M137" s="2">
        <v>17149.679999999978</v>
      </c>
      <c r="N137" s="2">
        <v>49046.329999999951</v>
      </c>
      <c r="O137" s="2">
        <v>24553.790000000012</v>
      </c>
      <c r="P137" s="2">
        <v>0</v>
      </c>
      <c r="Q137" s="2">
        <f t="shared" si="5"/>
        <v>276415.18</v>
      </c>
    </row>
    <row r="138" spans="1:17" x14ac:dyDescent="0.25">
      <c r="A138" t="str">
        <f t="shared" si="4"/>
        <v>BALP.SD3</v>
      </c>
      <c r="B138" s="1" t="s">
        <v>44</v>
      </c>
      <c r="C138" s="1" t="s">
        <v>201</v>
      </c>
      <c r="D138" s="1" t="s">
        <v>201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47973.940000000017</v>
      </c>
      <c r="Q138" s="2">
        <f t="shared" si="5"/>
        <v>47973.940000000017</v>
      </c>
    </row>
    <row r="139" spans="1:17" x14ac:dyDescent="0.25">
      <c r="A139" t="str">
        <f t="shared" si="4"/>
        <v>ASTC.SD4</v>
      </c>
      <c r="B139" s="1" t="s">
        <v>200</v>
      </c>
      <c r="C139" s="1" t="s">
        <v>202</v>
      </c>
      <c r="D139" s="1" t="s">
        <v>202</v>
      </c>
      <c r="E139" s="2">
        <v>60804.139999999948</v>
      </c>
      <c r="F139" s="2">
        <v>37993.370000000003</v>
      </c>
      <c r="G139" s="2">
        <v>5533.5500000000029</v>
      </c>
      <c r="H139" s="2">
        <v>8733.52</v>
      </c>
      <c r="I139" s="2">
        <v>17103.16</v>
      </c>
      <c r="J139" s="2">
        <v>21813.479999999985</v>
      </c>
      <c r="K139" s="2">
        <v>21741.770000000019</v>
      </c>
      <c r="L139" s="2">
        <v>17781.980000000014</v>
      </c>
      <c r="M139" s="2">
        <v>24793.49000000002</v>
      </c>
      <c r="N139" s="2">
        <v>59125.179999999971</v>
      </c>
      <c r="O139" s="2">
        <v>27280.239999999991</v>
      </c>
      <c r="P139" s="2">
        <v>0</v>
      </c>
      <c r="Q139" s="2">
        <f t="shared" si="5"/>
        <v>302703.87999999995</v>
      </c>
    </row>
    <row r="140" spans="1:17" x14ac:dyDescent="0.25">
      <c r="A140" t="str">
        <f t="shared" si="4"/>
        <v>BALP.SD4</v>
      </c>
      <c r="B140" s="1" t="s">
        <v>44</v>
      </c>
      <c r="C140" s="1" t="s">
        <v>202</v>
      </c>
      <c r="D140" s="1" t="s">
        <v>202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55603.77</v>
      </c>
      <c r="Q140" s="2">
        <f t="shared" si="5"/>
        <v>55603.77</v>
      </c>
    </row>
    <row r="141" spans="1:17" x14ac:dyDescent="0.25">
      <c r="A141" t="str">
        <f t="shared" si="4"/>
        <v>BALP.SD5</v>
      </c>
      <c r="B141" s="1" t="s">
        <v>44</v>
      </c>
      <c r="C141" s="1" t="s">
        <v>203</v>
      </c>
      <c r="D141" s="1" t="s">
        <v>203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23073.279999999999</v>
      </c>
      <c r="Q141" s="2">
        <f t="shared" si="5"/>
        <v>23073.279999999999</v>
      </c>
    </row>
    <row r="142" spans="1:17" x14ac:dyDescent="0.25">
      <c r="A142" t="str">
        <f t="shared" si="4"/>
        <v>EPPA.SD5</v>
      </c>
      <c r="B142" s="1" t="s">
        <v>204</v>
      </c>
      <c r="C142" s="1" t="s">
        <v>203</v>
      </c>
      <c r="D142" s="1" t="s">
        <v>203</v>
      </c>
      <c r="E142" s="2">
        <v>47323.110000000037</v>
      </c>
      <c r="F142" s="2">
        <v>32742.920000000009</v>
      </c>
      <c r="G142" s="2">
        <v>23952.89000000001</v>
      </c>
      <c r="H142" s="2">
        <v>7152.399999999996</v>
      </c>
      <c r="I142" s="2">
        <v>16104.530000000035</v>
      </c>
      <c r="J142" s="2">
        <v>11952.150000000011</v>
      </c>
      <c r="K142" s="2">
        <v>9204.5500000000175</v>
      </c>
      <c r="L142" s="2">
        <v>11212.189999999986</v>
      </c>
      <c r="M142" s="2">
        <v>11501.710000000017</v>
      </c>
      <c r="N142" s="2">
        <v>27322.030000000024</v>
      </c>
      <c r="O142" s="2">
        <v>21565.88</v>
      </c>
      <c r="P142" s="2">
        <v>0</v>
      </c>
      <c r="Q142" s="2">
        <f t="shared" si="5"/>
        <v>220034.36000000016</v>
      </c>
    </row>
    <row r="143" spans="1:17" x14ac:dyDescent="0.25">
      <c r="A143" t="str">
        <f t="shared" si="4"/>
        <v>BALP.SD6</v>
      </c>
      <c r="B143" s="1" t="s">
        <v>44</v>
      </c>
      <c r="C143" s="1" t="s">
        <v>205</v>
      </c>
      <c r="D143" s="1" t="s">
        <v>205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26942.839999999953</v>
      </c>
      <c r="Q143" s="2">
        <f t="shared" si="5"/>
        <v>26942.839999999953</v>
      </c>
    </row>
    <row r="144" spans="1:17" x14ac:dyDescent="0.25">
      <c r="A144" t="str">
        <f t="shared" si="4"/>
        <v>EPPA.SD6</v>
      </c>
      <c r="B144" s="1" t="s">
        <v>204</v>
      </c>
      <c r="C144" s="1" t="s">
        <v>205</v>
      </c>
      <c r="D144" s="1" t="s">
        <v>205</v>
      </c>
      <c r="E144" s="2">
        <v>44631.430000000008</v>
      </c>
      <c r="F144" s="2">
        <v>29552.55</v>
      </c>
      <c r="G144" s="2">
        <v>17538.12000000001</v>
      </c>
      <c r="H144" s="2">
        <v>9174.3300000000036</v>
      </c>
      <c r="I144" s="2">
        <v>12889.420000000015</v>
      </c>
      <c r="J144" s="2">
        <v>9287.780000000017</v>
      </c>
      <c r="K144" s="2">
        <v>7245.670000000031</v>
      </c>
      <c r="L144" s="2">
        <v>7257.319999999997</v>
      </c>
      <c r="M144" s="2">
        <v>7355.069999999987</v>
      </c>
      <c r="N144" s="2">
        <v>24608.840000000004</v>
      </c>
      <c r="O144" s="2">
        <v>17415.860000000011</v>
      </c>
      <c r="P144" s="2">
        <v>0</v>
      </c>
      <c r="Q144" s="2">
        <f t="shared" si="5"/>
        <v>186956.39000000007</v>
      </c>
    </row>
    <row r="145" spans="1:17" x14ac:dyDescent="0.25">
      <c r="A145" t="str">
        <f t="shared" si="4"/>
        <v>BALP.SH1</v>
      </c>
      <c r="B145" s="1" t="s">
        <v>44</v>
      </c>
      <c r="C145" s="1" t="s">
        <v>206</v>
      </c>
      <c r="D145" s="1" t="s">
        <v>206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33120.089999999997</v>
      </c>
      <c r="Q145" s="2">
        <f t="shared" si="5"/>
        <v>33120.089999999997</v>
      </c>
    </row>
    <row r="146" spans="1:17" x14ac:dyDescent="0.25">
      <c r="A146" t="str">
        <f t="shared" si="4"/>
        <v>TCN.SH1</v>
      </c>
      <c r="B146" s="1" t="s">
        <v>36</v>
      </c>
      <c r="C146" s="1" t="s">
        <v>206</v>
      </c>
      <c r="D146" s="1" t="s">
        <v>206</v>
      </c>
      <c r="E146" s="2">
        <v>34221.679999999978</v>
      </c>
      <c r="F146" s="2">
        <v>22720.030000000017</v>
      </c>
      <c r="G146" s="2">
        <v>21633.579999999984</v>
      </c>
      <c r="H146" s="2">
        <v>9112.2400000000052</v>
      </c>
      <c r="I146" s="2">
        <v>12166.430000000011</v>
      </c>
      <c r="J146" s="2">
        <v>10138.189999999984</v>
      </c>
      <c r="K146" s="2">
        <v>8951.6200000000044</v>
      </c>
      <c r="L146" s="2">
        <v>8581.4899999999925</v>
      </c>
      <c r="M146" s="2">
        <v>8447.2999999999847</v>
      </c>
      <c r="N146" s="2">
        <v>35836.279999999992</v>
      </c>
      <c r="O146" s="2">
        <v>19422.060000000005</v>
      </c>
      <c r="P146" s="2">
        <v>0</v>
      </c>
      <c r="Q146" s="2">
        <f t="shared" si="5"/>
        <v>191230.89999999997</v>
      </c>
    </row>
    <row r="147" spans="1:17" x14ac:dyDescent="0.25">
      <c r="A147" t="str">
        <f t="shared" si="4"/>
        <v>BALP.SH2</v>
      </c>
      <c r="B147" s="1" t="s">
        <v>44</v>
      </c>
      <c r="C147" s="1" t="s">
        <v>207</v>
      </c>
      <c r="D147" s="1" t="s">
        <v>207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49271.509999999973</v>
      </c>
      <c r="Q147" s="2">
        <f t="shared" si="5"/>
        <v>49271.509999999973</v>
      </c>
    </row>
    <row r="148" spans="1:17" x14ac:dyDescent="0.25">
      <c r="A148" t="str">
        <f t="shared" si="4"/>
        <v>TCN.SH2</v>
      </c>
      <c r="B148" s="1" t="s">
        <v>36</v>
      </c>
      <c r="C148" s="1" t="s">
        <v>207</v>
      </c>
      <c r="D148" s="1" t="s">
        <v>207</v>
      </c>
      <c r="E148" s="2">
        <v>44459.509999999987</v>
      </c>
      <c r="F148" s="2">
        <v>26048.110000000008</v>
      </c>
      <c r="G148" s="2">
        <v>7011.4600000000046</v>
      </c>
      <c r="H148" s="2">
        <v>12460.290000000012</v>
      </c>
      <c r="I148" s="2">
        <v>19976.250000000007</v>
      </c>
      <c r="J148" s="2">
        <v>19450.589999999989</v>
      </c>
      <c r="K148" s="2">
        <v>17619.819999999996</v>
      </c>
      <c r="L148" s="2">
        <v>20136.660000000007</v>
      </c>
      <c r="M148" s="2">
        <v>16811.72</v>
      </c>
      <c r="N148" s="2">
        <v>52697.11</v>
      </c>
      <c r="O148" s="2">
        <v>27052.469999999972</v>
      </c>
      <c r="P148" s="2">
        <v>0</v>
      </c>
      <c r="Q148" s="2">
        <f t="shared" si="5"/>
        <v>263723.99</v>
      </c>
    </row>
    <row r="149" spans="1:17" x14ac:dyDescent="0.25">
      <c r="A149" t="str">
        <f t="shared" si="4"/>
        <v>CECI.BCHIMP</v>
      </c>
      <c r="B149" s="1" t="s">
        <v>208</v>
      </c>
      <c r="C149" s="1" t="s">
        <v>209</v>
      </c>
      <c r="D149" s="1" t="s">
        <v>23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0.62999999999999989</v>
      </c>
      <c r="O149" s="2">
        <v>0</v>
      </c>
      <c r="P149" s="2">
        <v>36.919999999999995</v>
      </c>
      <c r="Q149" s="2">
        <f t="shared" si="5"/>
        <v>37.549999999999997</v>
      </c>
    </row>
    <row r="150" spans="1:17" x14ac:dyDescent="0.25">
      <c r="A150" t="str">
        <f t="shared" si="4"/>
        <v>SHEL.SHCG</v>
      </c>
      <c r="B150" s="1" t="s">
        <v>196</v>
      </c>
      <c r="C150" s="1" t="s">
        <v>210</v>
      </c>
      <c r="D150" s="1" t="s">
        <v>210</v>
      </c>
      <c r="E150" s="2">
        <v>-4.7300000000000004</v>
      </c>
      <c r="F150" s="2">
        <v>-0.21000000000000002</v>
      </c>
      <c r="G150" s="2">
        <v>-151.36000000000001</v>
      </c>
      <c r="H150" s="2">
        <v>-493.86</v>
      </c>
      <c r="I150" s="2">
        <v>-624.99</v>
      </c>
      <c r="J150" s="2">
        <v>0</v>
      </c>
      <c r="K150" s="2">
        <v>0</v>
      </c>
      <c r="L150" s="2">
        <v>0</v>
      </c>
      <c r="M150" s="2">
        <v>-798.44</v>
      </c>
      <c r="N150" s="2">
        <v>-579.24</v>
      </c>
      <c r="O150" s="2">
        <v>-7.0000000000000007E-2</v>
      </c>
      <c r="P150" s="2">
        <v>-39.520000000000003</v>
      </c>
      <c r="Q150" s="2">
        <f t="shared" si="5"/>
        <v>-2692.42</v>
      </c>
    </row>
    <row r="151" spans="1:17" x14ac:dyDescent="0.25">
      <c r="A151" t="str">
        <f t="shared" si="4"/>
        <v>CECI.BCHEXP</v>
      </c>
      <c r="B151" s="1" t="s">
        <v>208</v>
      </c>
      <c r="C151" s="1" t="s">
        <v>211</v>
      </c>
      <c r="D151" s="1" t="s">
        <v>31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17.290000000000006</v>
      </c>
      <c r="N151" s="2">
        <v>26.44</v>
      </c>
      <c r="O151" s="2">
        <v>15.579999999999995</v>
      </c>
      <c r="P151" s="2">
        <v>138.75999999999996</v>
      </c>
      <c r="Q151" s="2">
        <f t="shared" si="5"/>
        <v>198.06999999999996</v>
      </c>
    </row>
    <row r="152" spans="1:17" x14ac:dyDescent="0.25">
      <c r="A152" t="str">
        <f t="shared" si="4"/>
        <v>WFML.SLP1</v>
      </c>
      <c r="B152" s="1" t="s">
        <v>212</v>
      </c>
      <c r="C152" s="1" t="s">
        <v>213</v>
      </c>
      <c r="D152" s="1" t="s">
        <v>213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0.32</v>
      </c>
      <c r="K152" s="2">
        <v>0.01</v>
      </c>
      <c r="L152" s="2">
        <v>4.1100000000000012</v>
      </c>
      <c r="M152" s="2">
        <v>1.8000000000000003</v>
      </c>
      <c r="N152" s="2">
        <v>0</v>
      </c>
      <c r="O152" s="2">
        <v>0</v>
      </c>
      <c r="P152" s="2">
        <v>28.980000000000004</v>
      </c>
      <c r="Q152" s="2">
        <f t="shared" si="5"/>
        <v>35.220000000000006</v>
      </c>
    </row>
    <row r="153" spans="1:17" x14ac:dyDescent="0.25">
      <c r="A153" t="str">
        <f t="shared" si="4"/>
        <v>NESI.BCHIMP</v>
      </c>
      <c r="B153" s="1" t="s">
        <v>214</v>
      </c>
      <c r="C153" s="1" t="s">
        <v>215</v>
      </c>
      <c r="D153" s="1" t="s">
        <v>23</v>
      </c>
      <c r="E153" s="2">
        <v>1093.8599999999997</v>
      </c>
      <c r="F153" s="2">
        <v>94.329999999999984</v>
      </c>
      <c r="G153" s="2">
        <v>0</v>
      </c>
      <c r="H153" s="2">
        <v>640.6500000000002</v>
      </c>
      <c r="I153" s="2">
        <v>725.66000000000008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479.02000000000021</v>
      </c>
      <c r="Q153" s="2">
        <f t="shared" si="5"/>
        <v>3033.5200000000004</v>
      </c>
    </row>
    <row r="154" spans="1:17" x14ac:dyDescent="0.25">
      <c r="A154" t="str">
        <f t="shared" si="4"/>
        <v>TAU.SPR</v>
      </c>
      <c r="B154" s="1" t="s">
        <v>34</v>
      </c>
      <c r="C154" s="1" t="s">
        <v>216</v>
      </c>
      <c r="D154" s="1" t="s">
        <v>216</v>
      </c>
      <c r="E154" s="2">
        <v>-9500.43</v>
      </c>
      <c r="F154" s="2">
        <v>-6526.78</v>
      </c>
      <c r="G154" s="2">
        <v>-5707.32</v>
      </c>
      <c r="H154" s="2">
        <v>-6765.32</v>
      </c>
      <c r="I154" s="2">
        <v>-9351.8599999999988</v>
      </c>
      <c r="J154" s="2">
        <v>-7749.1</v>
      </c>
      <c r="K154" s="2">
        <v>-5323.28</v>
      </c>
      <c r="L154" s="2">
        <v>-4020.55</v>
      </c>
      <c r="M154" s="2">
        <v>-3176.05</v>
      </c>
      <c r="N154" s="2">
        <v>-10582.26</v>
      </c>
      <c r="O154" s="2">
        <v>-7745.6</v>
      </c>
      <c r="P154" s="2">
        <v>-11998.91</v>
      </c>
      <c r="Q154" s="2">
        <f t="shared" si="5"/>
        <v>-88447.46</v>
      </c>
    </row>
    <row r="155" spans="1:17" x14ac:dyDescent="0.25">
      <c r="A155" t="str">
        <f t="shared" si="4"/>
        <v>NESI.SPCIMP</v>
      </c>
      <c r="B155" s="1" t="s">
        <v>214</v>
      </c>
      <c r="C155" s="1" t="s">
        <v>217</v>
      </c>
      <c r="D155" s="1" t="s">
        <v>79</v>
      </c>
      <c r="E155" s="2">
        <v>-505.03999999999996</v>
      </c>
      <c r="F155" s="2">
        <v>-422.74999999999977</v>
      </c>
      <c r="G155" s="2">
        <v>-29.080000000000002</v>
      </c>
      <c r="H155" s="2">
        <v>-616.97</v>
      </c>
      <c r="I155" s="2">
        <v>-1902.1200000000001</v>
      </c>
      <c r="J155" s="2">
        <v>-291.88999999999993</v>
      </c>
      <c r="K155" s="2">
        <v>0</v>
      </c>
      <c r="L155" s="2">
        <v>0</v>
      </c>
      <c r="M155" s="2">
        <v>0</v>
      </c>
      <c r="N155" s="2">
        <v>-179.75999999999991</v>
      </c>
      <c r="O155" s="2">
        <v>0</v>
      </c>
      <c r="P155" s="2">
        <v>-72.100000000000023</v>
      </c>
      <c r="Q155" s="2">
        <f t="shared" si="5"/>
        <v>-4019.7099999999996</v>
      </c>
    </row>
    <row r="156" spans="1:17" x14ac:dyDescent="0.25">
      <c r="A156" t="str">
        <f t="shared" si="4"/>
        <v>NESI.BCHEXP</v>
      </c>
      <c r="B156" s="1" t="s">
        <v>214</v>
      </c>
      <c r="C156" s="1" t="s">
        <v>218</v>
      </c>
      <c r="D156" s="1" t="s">
        <v>31</v>
      </c>
      <c r="E156" s="2">
        <v>114.55000000000003</v>
      </c>
      <c r="F156" s="2">
        <v>49.19</v>
      </c>
      <c r="G156" s="2">
        <v>0</v>
      </c>
      <c r="H156" s="2">
        <v>0</v>
      </c>
      <c r="I156" s="2">
        <v>0</v>
      </c>
      <c r="J156" s="2">
        <v>0</v>
      </c>
      <c r="K156" s="2">
        <v>30.180000000000049</v>
      </c>
      <c r="L156" s="2">
        <v>17.320000000000032</v>
      </c>
      <c r="M156" s="2">
        <v>13.480000000000006</v>
      </c>
      <c r="N156" s="2">
        <v>0</v>
      </c>
      <c r="O156" s="2">
        <v>0</v>
      </c>
      <c r="P156" s="2">
        <v>55.350000000000016</v>
      </c>
      <c r="Q156" s="2">
        <f t="shared" si="5"/>
        <v>280.07000000000011</v>
      </c>
    </row>
    <row r="157" spans="1:17" x14ac:dyDescent="0.25">
      <c r="A157" t="str">
        <f t="shared" si="4"/>
        <v>NESI.SPCEXP</v>
      </c>
      <c r="B157" s="1" t="s">
        <v>214</v>
      </c>
      <c r="C157" s="1" t="s">
        <v>219</v>
      </c>
      <c r="D157" s="1" t="s">
        <v>82</v>
      </c>
      <c r="E157" s="2">
        <v>910.37000000000012</v>
      </c>
      <c r="F157" s="2">
        <v>105.53999999999988</v>
      </c>
      <c r="G157" s="2">
        <v>0</v>
      </c>
      <c r="H157" s="2">
        <v>33.330000000000013</v>
      </c>
      <c r="I157" s="2">
        <v>66.289999999999935</v>
      </c>
      <c r="J157" s="2">
        <v>80.540000000000504</v>
      </c>
      <c r="K157" s="2">
        <v>-461.55999999999921</v>
      </c>
      <c r="L157" s="2">
        <v>-552.69000000000028</v>
      </c>
      <c r="M157" s="2">
        <v>-847.87000000000057</v>
      </c>
      <c r="N157" s="2">
        <v>1642.6799999999971</v>
      </c>
      <c r="O157" s="2">
        <v>1156.6500000000026</v>
      </c>
      <c r="P157" s="2">
        <v>714.05999999999904</v>
      </c>
      <c r="Q157" s="2">
        <f t="shared" si="5"/>
        <v>2847.3399999999988</v>
      </c>
    </row>
    <row r="158" spans="1:17" x14ac:dyDescent="0.25">
      <c r="A158" t="str">
        <f t="shared" si="4"/>
        <v>EEC.TAB1</v>
      </c>
      <c r="B158" s="1" t="s">
        <v>26</v>
      </c>
      <c r="C158" s="1" t="s">
        <v>220</v>
      </c>
      <c r="D158" s="1" t="s">
        <v>220</v>
      </c>
      <c r="E158" s="2">
        <v>-183.37000000000006</v>
      </c>
      <c r="F158" s="2">
        <v>-161.14000000000001</v>
      </c>
      <c r="G158" s="2">
        <v>-149.81999999999982</v>
      </c>
      <c r="H158" s="2">
        <v>-1053.8600000000001</v>
      </c>
      <c r="I158" s="2">
        <v>-906.94999999999993</v>
      </c>
      <c r="J158" s="2">
        <v>-1045.3800000000001</v>
      </c>
      <c r="K158" s="2">
        <v>-969.7399999999999</v>
      </c>
      <c r="L158" s="2">
        <v>-1099.6199999999999</v>
      </c>
      <c r="M158" s="2">
        <v>-1647.21</v>
      </c>
      <c r="N158" s="2">
        <v>-1013.03</v>
      </c>
      <c r="O158" s="2">
        <v>-1109.22</v>
      </c>
      <c r="P158" s="2">
        <v>-1337.52</v>
      </c>
      <c r="Q158" s="2">
        <f t="shared" si="5"/>
        <v>-10676.86</v>
      </c>
    </row>
    <row r="159" spans="1:17" x14ac:dyDescent="0.25">
      <c r="A159" t="str">
        <f t="shared" si="4"/>
        <v>TAC2.TAY1</v>
      </c>
      <c r="B159" s="1" t="s">
        <v>221</v>
      </c>
      <c r="C159" s="1" t="s">
        <v>222</v>
      </c>
      <c r="D159" s="1" t="s">
        <v>222</v>
      </c>
      <c r="E159" s="2">
        <v>0</v>
      </c>
      <c r="F159" s="2">
        <v>0</v>
      </c>
      <c r="G159" s="2">
        <v>0</v>
      </c>
      <c r="H159" s="2">
        <v>-789.91000000000008</v>
      </c>
      <c r="I159" s="2">
        <v>-3256.88</v>
      </c>
      <c r="J159" s="2">
        <v>-3338.9099999999994</v>
      </c>
      <c r="K159" s="2">
        <v>-3841.73</v>
      </c>
      <c r="L159" s="2">
        <v>-2485.4500000000003</v>
      </c>
      <c r="M159" s="2">
        <v>-2214.6099999999997</v>
      </c>
      <c r="N159" s="2">
        <v>-435.15000000000003</v>
      </c>
      <c r="O159" s="2">
        <v>0</v>
      </c>
      <c r="P159" s="2">
        <v>0</v>
      </c>
      <c r="Q159" s="2">
        <f t="shared" si="5"/>
        <v>-16362.639999999998</v>
      </c>
    </row>
    <row r="160" spans="1:17" x14ac:dyDescent="0.25">
      <c r="A160" t="str">
        <f t="shared" si="4"/>
        <v>TCN.TC01</v>
      </c>
      <c r="B160" s="1" t="s">
        <v>36</v>
      </c>
      <c r="C160" s="1" t="s">
        <v>223</v>
      </c>
      <c r="D160" s="1" t="s">
        <v>223</v>
      </c>
      <c r="E160" s="2">
        <v>2458.740000000003</v>
      </c>
      <c r="F160" s="2">
        <v>1801.9800000000002</v>
      </c>
      <c r="G160" s="2">
        <v>1753.8300000000002</v>
      </c>
      <c r="H160" s="2">
        <v>-965.92000000000121</v>
      </c>
      <c r="I160" s="2">
        <v>-1219.4899999999998</v>
      </c>
      <c r="J160" s="2">
        <v>-1094.82</v>
      </c>
      <c r="K160" s="2">
        <v>-2722.3100000000022</v>
      </c>
      <c r="L160" s="2">
        <v>-2766.9700000000021</v>
      </c>
      <c r="M160" s="2">
        <v>-2242.0399999999991</v>
      </c>
      <c r="N160" s="2">
        <v>-133.60999999999873</v>
      </c>
      <c r="O160" s="2">
        <v>-87.339999999999208</v>
      </c>
      <c r="P160" s="2">
        <v>-139.67000000000252</v>
      </c>
      <c r="Q160" s="2">
        <f t="shared" si="5"/>
        <v>-5357.6200000000017</v>
      </c>
    </row>
    <row r="161" spans="1:17" x14ac:dyDescent="0.25">
      <c r="A161" t="str">
        <f t="shared" si="4"/>
        <v>TCN.TC02</v>
      </c>
      <c r="B161" s="1" t="s">
        <v>36</v>
      </c>
      <c r="C161" s="1" t="s">
        <v>224</v>
      </c>
      <c r="D161" s="1" t="s">
        <v>224</v>
      </c>
      <c r="E161" s="2">
        <v>394.81000000000023</v>
      </c>
      <c r="F161" s="2">
        <v>184.87000000000003</v>
      </c>
      <c r="G161" s="2">
        <v>131.40999999999997</v>
      </c>
      <c r="H161" s="2">
        <v>4.2900000000000569</v>
      </c>
      <c r="I161" s="2">
        <v>3.6800000000000272</v>
      </c>
      <c r="J161" s="2">
        <v>3.1800000000000632</v>
      </c>
      <c r="K161" s="2">
        <v>-16.869999999999997</v>
      </c>
      <c r="L161" s="2">
        <v>-6.6699999999999955</v>
      </c>
      <c r="M161" s="2">
        <v>-42.039999999999928</v>
      </c>
      <c r="N161" s="2">
        <v>22.809999999999988</v>
      </c>
      <c r="O161" s="2">
        <v>18.769999999999989</v>
      </c>
      <c r="P161" s="2">
        <v>37.710000000000029</v>
      </c>
      <c r="Q161" s="2">
        <f t="shared" si="5"/>
        <v>735.9500000000005</v>
      </c>
    </row>
    <row r="162" spans="1:17" x14ac:dyDescent="0.25">
      <c r="A162" t="str">
        <f t="shared" si="4"/>
        <v>TEN.BCHIMP</v>
      </c>
      <c r="B162" s="1" t="s">
        <v>225</v>
      </c>
      <c r="C162" s="1" t="s">
        <v>226</v>
      </c>
      <c r="D162" s="1" t="s">
        <v>23</v>
      </c>
      <c r="E162" s="2">
        <v>3662.2799999999997</v>
      </c>
      <c r="F162" s="2">
        <v>277.99000000000007</v>
      </c>
      <c r="G162" s="2">
        <v>0</v>
      </c>
      <c r="H162" s="2">
        <v>98.27000000000001</v>
      </c>
      <c r="I162" s="2">
        <v>509.69000000000011</v>
      </c>
      <c r="J162" s="2">
        <v>508.85000000000014</v>
      </c>
      <c r="K162" s="2">
        <v>373.29999999999984</v>
      </c>
      <c r="L162" s="2">
        <v>56.449999999999996</v>
      </c>
      <c r="M162" s="2">
        <v>0</v>
      </c>
      <c r="N162" s="2">
        <v>6403.4800000000032</v>
      </c>
      <c r="O162" s="2">
        <v>688.1400000000001</v>
      </c>
      <c r="P162" s="2">
        <v>1152.6199999999999</v>
      </c>
      <c r="Q162" s="2">
        <f t="shared" si="5"/>
        <v>13731.070000000003</v>
      </c>
    </row>
    <row r="163" spans="1:17" x14ac:dyDescent="0.25">
      <c r="A163" t="str">
        <f t="shared" si="4"/>
        <v>TEN.BCHEXP</v>
      </c>
      <c r="B163" s="1" t="s">
        <v>225</v>
      </c>
      <c r="C163" s="1" t="s">
        <v>227</v>
      </c>
      <c r="D163" s="1" t="s">
        <v>31</v>
      </c>
      <c r="E163" s="2">
        <v>0</v>
      </c>
      <c r="F163" s="2">
        <v>145.54999999999998</v>
      </c>
      <c r="G163" s="2">
        <v>0</v>
      </c>
      <c r="H163" s="2">
        <v>0</v>
      </c>
      <c r="I163" s="2">
        <v>0</v>
      </c>
      <c r="J163" s="2">
        <v>2.1100000000000003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f t="shared" si="5"/>
        <v>147.66</v>
      </c>
    </row>
    <row r="164" spans="1:17" x14ac:dyDescent="0.25">
      <c r="A164" t="str">
        <f t="shared" si="4"/>
        <v>TEN.120SIMP</v>
      </c>
      <c r="B164" s="1" t="s">
        <v>225</v>
      </c>
      <c r="C164" s="1" t="s">
        <v>228</v>
      </c>
      <c r="D164" s="1" t="s">
        <v>77</v>
      </c>
      <c r="E164" s="2">
        <v>0</v>
      </c>
      <c r="F164" s="2">
        <v>0</v>
      </c>
      <c r="G164" s="2">
        <v>0</v>
      </c>
      <c r="H164" s="2">
        <v>0</v>
      </c>
      <c r="I164" s="2">
        <v>6.620000000000001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f t="shared" si="5"/>
        <v>6.620000000000001</v>
      </c>
    </row>
    <row r="165" spans="1:17" x14ac:dyDescent="0.25">
      <c r="A165" t="str">
        <f t="shared" si="4"/>
        <v>TAU.THS</v>
      </c>
      <c r="B165" s="1" t="s">
        <v>34</v>
      </c>
      <c r="C165" s="1" t="s">
        <v>229</v>
      </c>
      <c r="D165" s="1" t="s">
        <v>229</v>
      </c>
      <c r="E165" s="2">
        <v>-181.53</v>
      </c>
      <c r="F165" s="2">
        <v>-85.77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f t="shared" si="5"/>
        <v>-267.3</v>
      </c>
    </row>
    <row r="166" spans="1:17" x14ac:dyDescent="0.25">
      <c r="A166" t="str">
        <f t="shared" si="4"/>
        <v>TEC.SPCEXP</v>
      </c>
      <c r="B166" s="1" t="s">
        <v>230</v>
      </c>
      <c r="C166" s="1" t="s">
        <v>231</v>
      </c>
      <c r="D166" s="1" t="s">
        <v>82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9.0000000000000177E-2</v>
      </c>
      <c r="Q166" s="2">
        <f t="shared" si="5"/>
        <v>9.0000000000000177E-2</v>
      </c>
    </row>
    <row r="167" spans="1:17" x14ac:dyDescent="0.25">
      <c r="A167" t="str">
        <f t="shared" si="4"/>
        <v>TPCI.SPCEXP</v>
      </c>
      <c r="B167" s="1" t="s">
        <v>232</v>
      </c>
      <c r="C167" s="1" t="s">
        <v>233</v>
      </c>
      <c r="D167" s="1" t="s">
        <v>82</v>
      </c>
      <c r="E167" s="2">
        <v>17.039999999999996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f t="shared" si="5"/>
        <v>17.039999999999996</v>
      </c>
    </row>
    <row r="168" spans="1:17" x14ac:dyDescent="0.25">
      <c r="A168" t="str">
        <f t="shared" si="4"/>
        <v>CUPC.VVW1</v>
      </c>
      <c r="B168" s="1" t="s">
        <v>169</v>
      </c>
      <c r="C168" s="1" t="s">
        <v>234</v>
      </c>
      <c r="D168" s="1" t="s">
        <v>234</v>
      </c>
      <c r="E168" s="2">
        <v>-954.7299999999999</v>
      </c>
      <c r="F168" s="2">
        <v>-167.82</v>
      </c>
      <c r="G168" s="2">
        <v>-350.09000000000003</v>
      </c>
      <c r="H168" s="2">
        <v>-495.64</v>
      </c>
      <c r="I168" s="2">
        <v>-1752.51</v>
      </c>
      <c r="J168" s="2">
        <v>-407.05</v>
      </c>
      <c r="K168" s="2">
        <v>-1568.7999999999997</v>
      </c>
      <c r="L168" s="2">
        <v>-1129.3499999999999</v>
      </c>
      <c r="M168" s="2">
        <v>-50.760000000000005</v>
      </c>
      <c r="N168" s="2">
        <v>-1774.7199999999998</v>
      </c>
      <c r="O168" s="2">
        <v>-101.38000000000001</v>
      </c>
      <c r="P168" s="2">
        <v>-778.66</v>
      </c>
      <c r="Q168" s="2">
        <f t="shared" si="5"/>
        <v>-9531.5099999999984</v>
      </c>
    </row>
    <row r="169" spans="1:17" x14ac:dyDescent="0.25">
      <c r="A169" t="str">
        <f t="shared" si="4"/>
        <v>CUPC.VVW2</v>
      </c>
      <c r="B169" s="1" t="s">
        <v>169</v>
      </c>
      <c r="C169" s="1" t="s">
        <v>235</v>
      </c>
      <c r="D169" s="1" t="s">
        <v>235</v>
      </c>
      <c r="E169" s="2">
        <v>-317.77999999999997</v>
      </c>
      <c r="F169" s="2">
        <v>0</v>
      </c>
      <c r="G169" s="2">
        <v>-41.33</v>
      </c>
      <c r="H169" s="2">
        <v>-310.77999999999997</v>
      </c>
      <c r="I169" s="2">
        <v>-158.34</v>
      </c>
      <c r="J169" s="2">
        <v>-6.08</v>
      </c>
      <c r="K169" s="2">
        <v>-41.76</v>
      </c>
      <c r="L169" s="2">
        <v>-228.59000000000003</v>
      </c>
      <c r="M169" s="2">
        <v>-8.6300000000000008</v>
      </c>
      <c r="N169" s="2">
        <v>-37.270000000000003</v>
      </c>
      <c r="O169" s="2">
        <v>-59.51</v>
      </c>
      <c r="P169" s="2">
        <v>-65.490000000000009</v>
      </c>
      <c r="Q169" s="2">
        <f t="shared" si="5"/>
        <v>-1275.56</v>
      </c>
    </row>
    <row r="170" spans="1:17" x14ac:dyDescent="0.25">
      <c r="A170" t="str">
        <f t="shared" si="4"/>
        <v>INPR.WEY1</v>
      </c>
      <c r="B170" s="1" t="s">
        <v>236</v>
      </c>
      <c r="C170" s="1" t="s">
        <v>237</v>
      </c>
      <c r="D170" s="1" t="s">
        <v>237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-1922.7899999999997</v>
      </c>
      <c r="P170" s="2">
        <v>-2408.3500000000004</v>
      </c>
      <c r="Q170" s="2">
        <f t="shared" si="5"/>
        <v>-4331.1400000000003</v>
      </c>
    </row>
    <row r="171" spans="1:17" x14ac:dyDescent="0.25">
      <c r="A171" t="str">
        <f t="shared" si="4"/>
        <v>WEYR.WEY1</v>
      </c>
      <c r="B171" s="1" t="s">
        <v>238</v>
      </c>
      <c r="C171" s="1" t="s">
        <v>237</v>
      </c>
      <c r="D171" s="1" t="s">
        <v>237</v>
      </c>
      <c r="E171" s="2">
        <v>-2089.5199999999995</v>
      </c>
      <c r="F171" s="2">
        <v>-2250.62</v>
      </c>
      <c r="G171" s="2">
        <v>-1629.2499999999998</v>
      </c>
      <c r="H171" s="2">
        <v>-926.12000000000012</v>
      </c>
      <c r="I171" s="2">
        <v>-1499.27</v>
      </c>
      <c r="J171" s="2">
        <v>-1481.42</v>
      </c>
      <c r="K171" s="2">
        <v>-2361.2599999999998</v>
      </c>
      <c r="L171" s="2">
        <v>-1837.3500000000004</v>
      </c>
      <c r="M171" s="2">
        <v>-1940.2</v>
      </c>
      <c r="N171" s="2">
        <v>-2873.7300000000005</v>
      </c>
      <c r="O171" s="2">
        <v>0</v>
      </c>
      <c r="P171" s="2">
        <v>0</v>
      </c>
      <c r="Q171" s="2">
        <f t="shared" si="5"/>
        <v>-18888.740000000002</v>
      </c>
    </row>
  </sheetData>
  <mergeCells count="1">
    <mergeCell ref="P3:Q3"/>
  </mergeCells>
  <pageMargins left="0.5" right="0.5" top="0.75" bottom="0.5" header="0.5" footer="0.25"/>
  <pageSetup paperSize="17" orientation="landscape" r:id="rId1"/>
  <headerFooter>
    <oddHeader>&amp;C&amp;"-,Bold"&amp;12&amp;F[&amp;A]</oddHeader>
    <oddFooter>&amp;L&amp;9Posted: 7 Jul 2020&amp;C&amp;9Page &amp;P of &amp;N&amp;R&amp;9Public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12.7109375" defaultRowHeight="15" x14ac:dyDescent="0.25"/>
  <cols>
    <col min="1" max="1" width="16.85546875" bestFit="1" customWidth="1"/>
    <col min="2" max="3" width="12.7109375" style="1"/>
    <col min="4" max="4" width="15.140625" style="1" bestFit="1" customWidth="1"/>
  </cols>
  <sheetData>
    <row r="1" spans="1:17" x14ac:dyDescent="0.25">
      <c r="A1" s="10" t="s">
        <v>261</v>
      </c>
    </row>
    <row r="2" spans="1:17" x14ac:dyDescent="0.25">
      <c r="A2" s="3" t="s">
        <v>788</v>
      </c>
      <c r="B2" s="10"/>
      <c r="E2" s="3" t="s">
        <v>240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241</v>
      </c>
    </row>
    <row r="3" spans="1:17" x14ac:dyDescent="0.25">
      <c r="E3" s="5" t="s">
        <v>242</v>
      </c>
      <c r="F3" s="6"/>
      <c r="G3" s="6"/>
      <c r="H3" s="6"/>
      <c r="I3" s="6"/>
      <c r="J3" s="6"/>
      <c r="K3" s="6"/>
      <c r="L3" s="6"/>
      <c r="M3" s="6"/>
      <c r="N3" s="6"/>
      <c r="O3" s="6"/>
      <c r="P3" s="20">
        <f>SUM(Q5:Q165)</f>
        <v>-74542.85365699885</v>
      </c>
      <c r="Q3" s="21"/>
    </row>
    <row r="4" spans="1:17" x14ac:dyDescent="0.25">
      <c r="A4" s="7" t="s">
        <v>239</v>
      </c>
      <c r="B4" s="8" t="s">
        <v>1</v>
      </c>
      <c r="C4" s="8" t="s">
        <v>2</v>
      </c>
      <c r="D4" s="8" t="s">
        <v>3</v>
      </c>
      <c r="E4" s="9">
        <v>42005</v>
      </c>
      <c r="F4" s="9">
        <v>42036</v>
      </c>
      <c r="G4" s="9">
        <v>42064</v>
      </c>
      <c r="H4" s="9">
        <v>42095</v>
      </c>
      <c r="I4" s="9">
        <v>42125</v>
      </c>
      <c r="J4" s="9">
        <v>42156</v>
      </c>
      <c r="K4" s="9">
        <v>42186</v>
      </c>
      <c r="L4" s="9">
        <v>42217</v>
      </c>
      <c r="M4" s="9">
        <v>42248</v>
      </c>
      <c r="N4" s="9">
        <v>42278</v>
      </c>
      <c r="O4" s="9">
        <v>42309</v>
      </c>
      <c r="P4" s="9">
        <v>42339</v>
      </c>
      <c r="Q4" s="9" t="s">
        <v>260</v>
      </c>
    </row>
    <row r="5" spans="1:17" x14ac:dyDescent="0.25">
      <c r="A5" t="str">
        <f t="shared" ref="A5:A68" si="0">B5&amp;"."&amp;IF(D5="CES1/CES2",C5,D5)</f>
        <v>UNCA.0000001511</v>
      </c>
      <c r="B5" s="1" t="s">
        <v>4</v>
      </c>
      <c r="C5" s="1" t="s">
        <v>5</v>
      </c>
      <c r="D5" s="1" t="s">
        <v>5</v>
      </c>
      <c r="E5" s="2">
        <v>1.55</v>
      </c>
      <c r="F5" s="2">
        <v>0.67999999999999994</v>
      </c>
      <c r="G5" s="2">
        <v>0.81000000000000016</v>
      </c>
      <c r="H5" s="2">
        <v>15.049999999999999</v>
      </c>
      <c r="I5" s="2">
        <v>2.3200000000000003</v>
      </c>
      <c r="J5" s="2">
        <v>0</v>
      </c>
      <c r="K5" s="2">
        <v>0</v>
      </c>
      <c r="L5" s="2">
        <v>0</v>
      </c>
      <c r="M5" s="2">
        <v>1.53</v>
      </c>
      <c r="N5" s="2">
        <v>23.36</v>
      </c>
      <c r="O5" s="2">
        <v>5.1899999999999995</v>
      </c>
      <c r="P5" s="2">
        <v>5.72</v>
      </c>
      <c r="Q5" s="2">
        <f>SUM(E5:P5)</f>
        <v>56.209999999999994</v>
      </c>
    </row>
    <row r="6" spans="1:17" x14ac:dyDescent="0.25">
      <c r="A6" t="str">
        <f t="shared" si="0"/>
        <v>UNCA.0000006711</v>
      </c>
      <c r="B6" s="1" t="s">
        <v>4</v>
      </c>
      <c r="C6" s="1" t="s">
        <v>6</v>
      </c>
      <c r="D6" s="1" t="s">
        <v>6</v>
      </c>
      <c r="E6" s="2">
        <v>-1.18</v>
      </c>
      <c r="F6" s="2">
        <v>0</v>
      </c>
      <c r="G6" s="2">
        <v>0</v>
      </c>
      <c r="H6" s="2">
        <v>-9.1</v>
      </c>
      <c r="I6" s="2">
        <v>-602.77</v>
      </c>
      <c r="J6" s="2">
        <v>-540.04</v>
      </c>
      <c r="K6" s="2">
        <v>-309.15000000000003</v>
      </c>
      <c r="L6" s="2">
        <v>-201.35</v>
      </c>
      <c r="M6" s="2">
        <v>-447.28999999999996</v>
      </c>
      <c r="N6" s="2">
        <v>-8.4700000000000006</v>
      </c>
      <c r="O6" s="2">
        <v>0</v>
      </c>
      <c r="P6" s="2">
        <v>0</v>
      </c>
      <c r="Q6" s="2">
        <f t="shared" ref="Q6:Q69" si="1">SUM(E6:P6)</f>
        <v>-2119.35</v>
      </c>
    </row>
    <row r="7" spans="1:17" x14ac:dyDescent="0.25">
      <c r="A7" t="str">
        <f t="shared" si="0"/>
        <v>UNCA.0000022911</v>
      </c>
      <c r="B7" s="1" t="s">
        <v>4</v>
      </c>
      <c r="C7" s="1" t="s">
        <v>7</v>
      </c>
      <c r="D7" s="1" t="s">
        <v>7</v>
      </c>
      <c r="E7" s="2">
        <v>17.41</v>
      </c>
      <c r="F7" s="2">
        <v>6.76</v>
      </c>
      <c r="G7" s="2">
        <v>3.9699999999999998</v>
      </c>
      <c r="H7" s="2">
        <v>85.04</v>
      </c>
      <c r="I7" s="2">
        <v>122.39999999999999</v>
      </c>
      <c r="J7" s="2">
        <v>151.85</v>
      </c>
      <c r="K7" s="2">
        <v>40.450000000000003</v>
      </c>
      <c r="L7" s="2">
        <v>65.52000000000001</v>
      </c>
      <c r="M7" s="2">
        <v>255.48000000000002</v>
      </c>
      <c r="N7" s="2">
        <v>7.61</v>
      </c>
      <c r="O7" s="2">
        <v>3.8899999999999997</v>
      </c>
      <c r="P7" s="2">
        <v>2.78</v>
      </c>
      <c r="Q7" s="2">
        <f t="shared" si="1"/>
        <v>763.16</v>
      </c>
    </row>
    <row r="8" spans="1:17" x14ac:dyDescent="0.25">
      <c r="A8" t="str">
        <f t="shared" si="0"/>
        <v>UNCA.0000025611</v>
      </c>
      <c r="B8" s="1" t="s">
        <v>4</v>
      </c>
      <c r="C8" s="1" t="s">
        <v>8</v>
      </c>
      <c r="D8" s="1" t="s">
        <v>8</v>
      </c>
      <c r="E8" s="2">
        <v>-1968.21</v>
      </c>
      <c r="F8" s="2">
        <v>-2986.04</v>
      </c>
      <c r="G8" s="2">
        <v>-1377.9900000000002</v>
      </c>
      <c r="H8" s="2">
        <v>-2755.7799999999997</v>
      </c>
      <c r="I8" s="2">
        <v>-600.35</v>
      </c>
      <c r="J8" s="2">
        <v>-11102.61</v>
      </c>
      <c r="K8" s="2">
        <v>-2628.67</v>
      </c>
      <c r="L8" s="2">
        <v>-3270.55</v>
      </c>
      <c r="M8" s="2">
        <v>-70.58</v>
      </c>
      <c r="N8" s="2">
        <v>-396.71000000000004</v>
      </c>
      <c r="O8" s="2">
        <v>-931.29</v>
      </c>
      <c r="P8" s="2">
        <v>-234.62999999999997</v>
      </c>
      <c r="Q8" s="2">
        <f t="shared" si="1"/>
        <v>-28323.410000000003</v>
      </c>
    </row>
    <row r="9" spans="1:17" x14ac:dyDescent="0.25">
      <c r="A9" t="str">
        <f t="shared" si="0"/>
        <v>UNCA.0000027711</v>
      </c>
      <c r="B9" s="1" t="s">
        <v>4</v>
      </c>
      <c r="C9" s="1" t="s">
        <v>9</v>
      </c>
      <c r="D9" s="1" t="s">
        <v>9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-192.82999999999998</v>
      </c>
      <c r="Q9" s="2">
        <f t="shared" si="1"/>
        <v>-192.82999999999998</v>
      </c>
    </row>
    <row r="10" spans="1:17" x14ac:dyDescent="0.25">
      <c r="A10" t="str">
        <f t="shared" si="0"/>
        <v>UNCA.0000034911</v>
      </c>
      <c r="B10" s="1" t="s">
        <v>4</v>
      </c>
      <c r="C10" s="1" t="s">
        <v>10</v>
      </c>
      <c r="D10" s="1" t="s">
        <v>10</v>
      </c>
      <c r="E10" s="2">
        <v>-0.01</v>
      </c>
      <c r="F10" s="2">
        <v>0</v>
      </c>
      <c r="G10" s="2">
        <v>0</v>
      </c>
      <c r="H10" s="2">
        <v>-0.21</v>
      </c>
      <c r="I10" s="2">
        <v>-19.380000000000003</v>
      </c>
      <c r="J10" s="2">
        <v>-6.12</v>
      </c>
      <c r="K10" s="2">
        <v>-1.35</v>
      </c>
      <c r="L10" s="2">
        <v>-3.61</v>
      </c>
      <c r="M10" s="2">
        <v>-0.24000000000000002</v>
      </c>
      <c r="N10" s="2">
        <v>-191.08999999999997</v>
      </c>
      <c r="O10" s="2">
        <v>0</v>
      </c>
      <c r="P10" s="2">
        <v>-2.37</v>
      </c>
      <c r="Q10" s="2">
        <f t="shared" si="1"/>
        <v>-224.38</v>
      </c>
    </row>
    <row r="11" spans="1:17" x14ac:dyDescent="0.25">
      <c r="A11" t="str">
        <f t="shared" si="0"/>
        <v>UNCA.0000038511</v>
      </c>
      <c r="B11" s="1" t="s">
        <v>4</v>
      </c>
      <c r="C11" s="1" t="s">
        <v>11</v>
      </c>
      <c r="D11" s="1" t="s">
        <v>11</v>
      </c>
      <c r="E11" s="2">
        <v>0</v>
      </c>
      <c r="F11" s="2">
        <v>-0.01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f t="shared" si="1"/>
        <v>-0.01</v>
      </c>
    </row>
    <row r="12" spans="1:17" x14ac:dyDescent="0.25">
      <c r="A12" t="str">
        <f t="shared" si="0"/>
        <v>UNCA.0000039611</v>
      </c>
      <c r="B12" s="1" t="s">
        <v>4</v>
      </c>
      <c r="C12" s="1" t="s">
        <v>12</v>
      </c>
      <c r="D12" s="1" t="s">
        <v>12</v>
      </c>
      <c r="E12" s="2">
        <v>896.39000000000021</v>
      </c>
      <c r="F12" s="2">
        <v>422.32999999999993</v>
      </c>
      <c r="G12" s="2">
        <v>624.04999999999995</v>
      </c>
      <c r="H12" s="2">
        <v>262.76</v>
      </c>
      <c r="I12" s="2">
        <v>89.47999999999999</v>
      </c>
      <c r="J12" s="2">
        <v>78.03</v>
      </c>
      <c r="K12" s="2">
        <v>77.45</v>
      </c>
      <c r="L12" s="2">
        <v>116.50999999999996</v>
      </c>
      <c r="M12" s="2">
        <v>230.77999999999997</v>
      </c>
      <c r="N12" s="2">
        <v>379.65000000000009</v>
      </c>
      <c r="O12" s="2">
        <v>450.07</v>
      </c>
      <c r="P12" s="2">
        <v>411.03</v>
      </c>
      <c r="Q12" s="2">
        <f t="shared" si="1"/>
        <v>4038.5299999999997</v>
      </c>
    </row>
    <row r="13" spans="1:17" x14ac:dyDescent="0.25">
      <c r="A13" t="str">
        <f t="shared" si="0"/>
        <v>UNCA.0000045411</v>
      </c>
      <c r="B13" s="1" t="s">
        <v>4</v>
      </c>
      <c r="C13" s="1" t="s">
        <v>13</v>
      </c>
      <c r="D13" s="1" t="s">
        <v>13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f t="shared" si="1"/>
        <v>0</v>
      </c>
    </row>
    <row r="14" spans="1:17" x14ac:dyDescent="0.25">
      <c r="A14" t="str">
        <f t="shared" si="0"/>
        <v>UNCA.0000065911</v>
      </c>
      <c r="B14" s="1" t="s">
        <v>4</v>
      </c>
      <c r="C14" s="1" t="s">
        <v>14</v>
      </c>
      <c r="D14" s="1" t="s">
        <v>14</v>
      </c>
      <c r="E14" s="2">
        <v>320.40999999999997</v>
      </c>
      <c r="F14" s="2">
        <v>512.16000000000008</v>
      </c>
      <c r="G14" s="2">
        <v>15.07</v>
      </c>
      <c r="H14" s="2">
        <v>74.600000000000009</v>
      </c>
      <c r="I14" s="2">
        <v>1870.19</v>
      </c>
      <c r="J14" s="2">
        <v>2526.8599999999997</v>
      </c>
      <c r="K14" s="2">
        <v>208.88999999999996</v>
      </c>
      <c r="L14" s="2">
        <v>646.36999999999989</v>
      </c>
      <c r="M14" s="2">
        <v>30.830000000000002</v>
      </c>
      <c r="N14" s="2">
        <v>138.23000000000002</v>
      </c>
      <c r="O14" s="2">
        <v>125.25</v>
      </c>
      <c r="P14" s="2">
        <v>96.319999999999979</v>
      </c>
      <c r="Q14" s="2">
        <f t="shared" si="1"/>
        <v>6565.18</v>
      </c>
    </row>
    <row r="15" spans="1:17" x14ac:dyDescent="0.25">
      <c r="A15" t="str">
        <f t="shared" si="0"/>
        <v>UNCA.0000089511</v>
      </c>
      <c r="B15" s="1" t="s">
        <v>4</v>
      </c>
      <c r="C15" s="1" t="s">
        <v>15</v>
      </c>
      <c r="D15" s="1" t="s">
        <v>15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f t="shared" si="1"/>
        <v>0</v>
      </c>
    </row>
    <row r="16" spans="1:17" x14ac:dyDescent="0.25">
      <c r="A16" t="str">
        <f t="shared" si="0"/>
        <v>APL.321S009N</v>
      </c>
      <c r="B16" s="1" t="s">
        <v>16</v>
      </c>
      <c r="C16" s="1" t="s">
        <v>18</v>
      </c>
      <c r="D16" s="1" t="s">
        <v>18</v>
      </c>
      <c r="E16" s="2">
        <v>0</v>
      </c>
      <c r="F16" s="2">
        <v>0</v>
      </c>
      <c r="G16" s="2">
        <v>-61.45</v>
      </c>
      <c r="H16" s="2">
        <v>-89.81</v>
      </c>
      <c r="I16" s="2">
        <v>-383.53000000000009</v>
      </c>
      <c r="J16" s="2">
        <v>-4212.1499999999996</v>
      </c>
      <c r="K16" s="2">
        <v>-1310.8600000000001</v>
      </c>
      <c r="L16" s="2">
        <v>-2248.2299999999996</v>
      </c>
      <c r="M16" s="2">
        <v>-1838.4</v>
      </c>
      <c r="N16" s="2">
        <v>-1758.9500000000003</v>
      </c>
      <c r="O16" s="2">
        <v>-2440.9699999999998</v>
      </c>
      <c r="P16" s="2">
        <v>-1676.1999999999998</v>
      </c>
      <c r="Q16" s="2">
        <f t="shared" si="1"/>
        <v>-16020.55</v>
      </c>
    </row>
    <row r="17" spans="1:17" x14ac:dyDescent="0.25">
      <c r="A17" t="str">
        <f t="shared" si="0"/>
        <v>APL.372S025N</v>
      </c>
      <c r="B17" s="1" t="s">
        <v>16</v>
      </c>
      <c r="C17" s="1" t="s">
        <v>20</v>
      </c>
      <c r="D17" s="1" t="s">
        <v>20</v>
      </c>
      <c r="E17" s="2">
        <v>1.9800000000000015</v>
      </c>
      <c r="F17" s="2">
        <v>-92.47</v>
      </c>
      <c r="G17" s="2">
        <v>0</v>
      </c>
      <c r="H17" s="2">
        <v>9.1199999999999832</v>
      </c>
      <c r="I17" s="2">
        <v>130.06999999999974</v>
      </c>
      <c r="J17" s="2">
        <v>64.649999999999935</v>
      </c>
      <c r="K17" s="2">
        <v>1.5499999999999965</v>
      </c>
      <c r="L17" s="2">
        <v>2.1899999999999986</v>
      </c>
      <c r="M17" s="2">
        <v>0.49000000000000082</v>
      </c>
      <c r="N17" s="2">
        <v>17.549999999999997</v>
      </c>
      <c r="O17" s="2">
        <v>18.95999999999999</v>
      </c>
      <c r="P17" s="2">
        <v>32.400000000000006</v>
      </c>
      <c r="Q17" s="2">
        <f t="shared" si="1"/>
        <v>186.48999999999964</v>
      </c>
    </row>
    <row r="18" spans="1:17" x14ac:dyDescent="0.25">
      <c r="A18" t="str">
        <f t="shared" si="0"/>
        <v>APC.BCHIMP</v>
      </c>
      <c r="B18" s="1" t="s">
        <v>21</v>
      </c>
      <c r="C18" s="1" t="s">
        <v>22</v>
      </c>
      <c r="D18" s="1" t="s">
        <v>23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-77.070000000000022</v>
      </c>
      <c r="Q18" s="2">
        <f t="shared" si="1"/>
        <v>-77.070000000000022</v>
      </c>
    </row>
    <row r="19" spans="1:17" x14ac:dyDescent="0.25">
      <c r="A19" t="str">
        <f t="shared" si="0"/>
        <v>APF.AFG1TX</v>
      </c>
      <c r="B19" s="1" t="s">
        <v>24</v>
      </c>
      <c r="C19" s="1" t="s">
        <v>25</v>
      </c>
      <c r="D19" s="1" t="s">
        <v>25</v>
      </c>
      <c r="E19" s="2">
        <v>-3994.8799999999997</v>
      </c>
      <c r="F19" s="2">
        <v>-3442.9399999999996</v>
      </c>
      <c r="G19" s="2">
        <v>-1887.13</v>
      </c>
      <c r="H19" s="2">
        <v>-2162.38</v>
      </c>
      <c r="I19" s="2">
        <v>-20668.659999999996</v>
      </c>
      <c r="J19" s="2">
        <v>-51629.06</v>
      </c>
      <c r="K19" s="2">
        <v>-5247.42</v>
      </c>
      <c r="L19" s="2">
        <v>-11788.380000000001</v>
      </c>
      <c r="M19" s="2">
        <v>-1109.96</v>
      </c>
      <c r="N19" s="2">
        <v>-924.46999999999991</v>
      </c>
      <c r="O19" s="2">
        <v>-1484.9500000000003</v>
      </c>
      <c r="P19" s="2">
        <v>-927.47</v>
      </c>
      <c r="Q19" s="2">
        <f t="shared" si="1"/>
        <v>-105267.7</v>
      </c>
    </row>
    <row r="20" spans="1:17" x14ac:dyDescent="0.25">
      <c r="A20" t="str">
        <f t="shared" si="0"/>
        <v>EEC.AKE1</v>
      </c>
      <c r="B20" s="1" t="s">
        <v>26</v>
      </c>
      <c r="C20" s="1" t="s">
        <v>27</v>
      </c>
      <c r="D20" s="1" t="s">
        <v>27</v>
      </c>
      <c r="E20" s="2">
        <v>616.49000000000103</v>
      </c>
      <c r="F20" s="2">
        <v>312.68000000000035</v>
      </c>
      <c r="G20" s="2">
        <v>456.27999999999975</v>
      </c>
      <c r="H20" s="2">
        <v>334.27000000000055</v>
      </c>
      <c r="I20" s="2">
        <v>169.05999999999969</v>
      </c>
      <c r="J20" s="2">
        <v>163.41999999999993</v>
      </c>
      <c r="K20" s="2">
        <v>-122.15999999999994</v>
      </c>
      <c r="L20" s="2">
        <v>-250.08</v>
      </c>
      <c r="M20" s="2">
        <v>-342.16999999999996</v>
      </c>
      <c r="N20" s="2">
        <v>739.28</v>
      </c>
      <c r="O20" s="2">
        <v>799.0800000000005</v>
      </c>
      <c r="P20" s="2">
        <v>803.30999999999892</v>
      </c>
      <c r="Q20" s="2">
        <f t="shared" si="1"/>
        <v>3679.4600000000009</v>
      </c>
    </row>
    <row r="21" spans="1:17" x14ac:dyDescent="0.25">
      <c r="A21" t="str">
        <f t="shared" si="0"/>
        <v>ANC.ANC1</v>
      </c>
      <c r="B21" s="1" t="s">
        <v>28</v>
      </c>
      <c r="C21" s="1" t="s">
        <v>29</v>
      </c>
      <c r="D21" s="1" t="s">
        <v>29</v>
      </c>
      <c r="E21" s="2">
        <v>3295.9000000000005</v>
      </c>
      <c r="F21" s="2">
        <v>190.69</v>
      </c>
      <c r="G21" s="2">
        <v>23.390000000000004</v>
      </c>
      <c r="H21" s="2">
        <v>51.44</v>
      </c>
      <c r="I21" s="2">
        <v>8135.4499999999989</v>
      </c>
      <c r="J21" s="2">
        <v>27713.56</v>
      </c>
      <c r="K21" s="2">
        <v>324.78000000000009</v>
      </c>
      <c r="L21" s="2">
        <v>4638.01</v>
      </c>
      <c r="M21" s="2">
        <v>62.729999999999976</v>
      </c>
      <c r="N21" s="2">
        <v>852.84</v>
      </c>
      <c r="O21" s="2">
        <v>794.6099999999999</v>
      </c>
      <c r="P21" s="2">
        <v>274.18</v>
      </c>
      <c r="Q21" s="2">
        <f t="shared" si="1"/>
        <v>46357.58</v>
      </c>
    </row>
    <row r="22" spans="1:17" x14ac:dyDescent="0.25">
      <c r="A22" t="str">
        <f t="shared" si="0"/>
        <v>APC.BCHEXP</v>
      </c>
      <c r="B22" s="1" t="s">
        <v>21</v>
      </c>
      <c r="C22" s="1" t="s">
        <v>30</v>
      </c>
      <c r="D22" s="1" t="s">
        <v>31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781.31</v>
      </c>
      <c r="P22" s="2">
        <v>0</v>
      </c>
      <c r="Q22" s="2">
        <f t="shared" si="1"/>
        <v>781.31</v>
      </c>
    </row>
    <row r="23" spans="1:17" x14ac:dyDescent="0.25">
      <c r="A23" t="str">
        <f t="shared" si="0"/>
        <v>VQW.ARD1</v>
      </c>
      <c r="B23" s="1" t="s">
        <v>32</v>
      </c>
      <c r="C23" s="1" t="s">
        <v>33</v>
      </c>
      <c r="D23" s="1" t="s">
        <v>33</v>
      </c>
      <c r="E23" s="2">
        <v>3432.1000000000017</v>
      </c>
      <c r="F23" s="2">
        <v>1646.4600000000003</v>
      </c>
      <c r="G23" s="2">
        <v>2323.4399999999987</v>
      </c>
      <c r="H23" s="2">
        <v>1699.5199999999979</v>
      </c>
      <c r="I23" s="2">
        <v>1115.3099999999984</v>
      </c>
      <c r="J23" s="2">
        <v>1231.0099999999995</v>
      </c>
      <c r="K23" s="2">
        <v>504.27000000000083</v>
      </c>
      <c r="L23" s="2">
        <v>925.06999999999857</v>
      </c>
      <c r="M23" s="2">
        <v>1226.4999999999984</v>
      </c>
      <c r="N23" s="2">
        <v>2346.9500000000012</v>
      </c>
      <c r="O23" s="2">
        <v>2354.780000000002</v>
      </c>
      <c r="P23" s="2">
        <v>2640.5499999999984</v>
      </c>
      <c r="Q23" s="2">
        <f t="shared" si="1"/>
        <v>21445.959999999995</v>
      </c>
    </row>
    <row r="24" spans="1:17" x14ac:dyDescent="0.25">
      <c r="A24" t="str">
        <f t="shared" si="0"/>
        <v>TAU.BAR</v>
      </c>
      <c r="B24" s="1" t="s">
        <v>34</v>
      </c>
      <c r="C24" s="1" t="s">
        <v>35</v>
      </c>
      <c r="D24" s="1" t="s">
        <v>35</v>
      </c>
      <c r="E24" s="2">
        <v>-914.1</v>
      </c>
      <c r="F24" s="2">
        <v>-5671.69</v>
      </c>
      <c r="G24" s="2">
        <v>-5693.62</v>
      </c>
      <c r="H24" s="2">
        <v>-4523.5099999999993</v>
      </c>
      <c r="I24" s="2">
        <v>-17735.439999999999</v>
      </c>
      <c r="J24" s="2">
        <v>-29655.279999999999</v>
      </c>
      <c r="K24" s="2">
        <v>-4707.6400000000003</v>
      </c>
      <c r="L24" s="2">
        <v>-5558.16</v>
      </c>
      <c r="M24" s="2">
        <v>-1460.7</v>
      </c>
      <c r="N24" s="2">
        <v>-2835.8599999999997</v>
      </c>
      <c r="O24" s="2">
        <v>-3583.46</v>
      </c>
      <c r="P24" s="2">
        <v>-3944.7200000000003</v>
      </c>
      <c r="Q24" s="2">
        <f t="shared" si="1"/>
        <v>-86284.180000000008</v>
      </c>
    </row>
    <row r="25" spans="1:17" x14ac:dyDescent="0.25">
      <c r="A25" t="str">
        <f t="shared" si="0"/>
        <v>TCN.BCR2</v>
      </c>
      <c r="B25" s="1" t="s">
        <v>36</v>
      </c>
      <c r="C25" s="1" t="s">
        <v>37</v>
      </c>
      <c r="D25" s="1" t="s">
        <v>37</v>
      </c>
      <c r="E25" s="2">
        <v>-41842.050000000003</v>
      </c>
      <c r="F25" s="2">
        <v>-32410.910000000003</v>
      </c>
      <c r="G25" s="2">
        <v>-23191.140000000003</v>
      </c>
      <c r="H25" s="2">
        <v>-17132.869999999995</v>
      </c>
      <c r="I25" s="2">
        <v>-69567.3</v>
      </c>
      <c r="J25" s="2">
        <v>-139895.59</v>
      </c>
      <c r="K25" s="2">
        <v>-27434.43</v>
      </c>
      <c r="L25" s="2">
        <v>-45222.34</v>
      </c>
      <c r="M25" s="2">
        <v>-22115.09</v>
      </c>
      <c r="N25" s="2">
        <v>-21259.68</v>
      </c>
      <c r="O25" s="2">
        <v>-18480.289999999997</v>
      </c>
      <c r="P25" s="2">
        <v>-21386.05</v>
      </c>
      <c r="Q25" s="2">
        <f t="shared" si="1"/>
        <v>-479937.74</v>
      </c>
    </row>
    <row r="26" spans="1:17" x14ac:dyDescent="0.25">
      <c r="A26" t="str">
        <f t="shared" si="0"/>
        <v>TCN.BCRK</v>
      </c>
      <c r="B26" s="1" t="s">
        <v>36</v>
      </c>
      <c r="C26" s="1" t="s">
        <v>38</v>
      </c>
      <c r="D26" s="1" t="s">
        <v>38</v>
      </c>
      <c r="E26" s="2">
        <v>-1419.3800000000003</v>
      </c>
      <c r="F26" s="2">
        <v>-11567.94</v>
      </c>
      <c r="G26" s="2">
        <v>-15040.800000000001</v>
      </c>
      <c r="H26" s="2">
        <v>-11982.200000000003</v>
      </c>
      <c r="I26" s="2">
        <v>-6743.6399999999994</v>
      </c>
      <c r="J26" s="2">
        <v>-101673.06</v>
      </c>
      <c r="K26" s="2">
        <v>0</v>
      </c>
      <c r="L26" s="2">
        <v>-931.59999999999991</v>
      </c>
      <c r="M26" s="2">
        <v>-574.59</v>
      </c>
      <c r="N26" s="2">
        <v>-812.42000000000007</v>
      </c>
      <c r="O26" s="2">
        <v>-1024.29</v>
      </c>
      <c r="P26" s="2">
        <v>-5536.0599999999995</v>
      </c>
      <c r="Q26" s="2">
        <f t="shared" si="1"/>
        <v>-157305.98000000004</v>
      </c>
    </row>
    <row r="27" spans="1:17" x14ac:dyDescent="0.25">
      <c r="A27" t="str">
        <f t="shared" si="0"/>
        <v>TAU.BIG</v>
      </c>
      <c r="B27" s="1" t="s">
        <v>34</v>
      </c>
      <c r="C27" s="1" t="s">
        <v>39</v>
      </c>
      <c r="D27" s="1" t="s">
        <v>39</v>
      </c>
      <c r="E27" s="2">
        <v>-41202.090000000011</v>
      </c>
      <c r="F27" s="2">
        <v>-46864.61</v>
      </c>
      <c r="G27" s="2">
        <v>-36753.950000000004</v>
      </c>
      <c r="H27" s="2">
        <v>-35596.67</v>
      </c>
      <c r="I27" s="2">
        <v>-104587.32</v>
      </c>
      <c r="J27" s="2">
        <v>-160488.22000000003</v>
      </c>
      <c r="K27" s="2">
        <v>-32834.61</v>
      </c>
      <c r="L27" s="2">
        <v>-56827.4</v>
      </c>
      <c r="M27" s="2">
        <v>-31735.239999999998</v>
      </c>
      <c r="N27" s="2">
        <v>-34546.950000000004</v>
      </c>
      <c r="O27" s="2">
        <v>-40918.280000000006</v>
      </c>
      <c r="P27" s="2">
        <v>-43933.34</v>
      </c>
      <c r="Q27" s="2">
        <f t="shared" si="1"/>
        <v>-666288.68000000005</v>
      </c>
    </row>
    <row r="28" spans="1:17" x14ac:dyDescent="0.25">
      <c r="A28" t="str">
        <f t="shared" si="0"/>
        <v>TAU.BPW</v>
      </c>
      <c r="B28" s="1" t="s">
        <v>34</v>
      </c>
      <c r="C28" s="1" t="s">
        <v>40</v>
      </c>
      <c r="D28" s="1" t="s">
        <v>40</v>
      </c>
      <c r="E28" s="2">
        <v>-5710.87</v>
      </c>
      <c r="F28" s="2">
        <v>-5989.73</v>
      </c>
      <c r="G28" s="2">
        <v>-4331.58</v>
      </c>
      <c r="H28" s="2">
        <v>-3731.3100000000004</v>
      </c>
      <c r="I28" s="2">
        <v>-20612.27</v>
      </c>
      <c r="J28" s="2">
        <v>-28500.23</v>
      </c>
      <c r="K28" s="2">
        <v>-7114.71</v>
      </c>
      <c r="L28" s="2">
        <v>-8131.35</v>
      </c>
      <c r="M28" s="2">
        <v>-4951.1499999999996</v>
      </c>
      <c r="N28" s="2">
        <v>-4428.71</v>
      </c>
      <c r="O28" s="2">
        <v>-2993.81</v>
      </c>
      <c r="P28" s="2">
        <v>-3281.08</v>
      </c>
      <c r="Q28" s="2">
        <f t="shared" si="1"/>
        <v>-99776.8</v>
      </c>
    </row>
    <row r="29" spans="1:17" x14ac:dyDescent="0.25">
      <c r="A29" t="str">
        <f t="shared" si="0"/>
        <v>ALPL.BR3</v>
      </c>
      <c r="B29" s="1" t="s">
        <v>41</v>
      </c>
      <c r="C29" s="1" t="s">
        <v>42</v>
      </c>
      <c r="D29" s="1" t="s">
        <v>42</v>
      </c>
      <c r="E29" s="2">
        <v>-22481.300000000007</v>
      </c>
      <c r="F29" s="2">
        <v>-10700.739999999998</v>
      </c>
      <c r="G29" s="2">
        <v>-4491.9299999999985</v>
      </c>
      <c r="H29" s="2">
        <v>-2965.8700000000013</v>
      </c>
      <c r="I29" s="2">
        <v>-982.26</v>
      </c>
      <c r="J29" s="2">
        <v>-36404.46</v>
      </c>
      <c r="K29" s="2">
        <v>-10895.98</v>
      </c>
      <c r="L29" s="2">
        <v>-10972.11</v>
      </c>
      <c r="M29" s="2">
        <v>0</v>
      </c>
      <c r="N29" s="2">
        <v>0</v>
      </c>
      <c r="O29" s="2">
        <v>0</v>
      </c>
      <c r="P29" s="2">
        <v>0</v>
      </c>
      <c r="Q29" s="2">
        <f t="shared" si="1"/>
        <v>-99894.650000000009</v>
      </c>
    </row>
    <row r="30" spans="1:17" x14ac:dyDescent="0.25">
      <c r="A30" t="str">
        <f t="shared" si="0"/>
        <v>ALPL.BR4</v>
      </c>
      <c r="B30" s="1" t="s">
        <v>41</v>
      </c>
      <c r="C30" s="1" t="s">
        <v>43</v>
      </c>
      <c r="D30" s="1" t="s">
        <v>43</v>
      </c>
      <c r="E30" s="2">
        <v>-67190.840000000026</v>
      </c>
      <c r="F30" s="2">
        <v>-42429.560000000012</v>
      </c>
      <c r="G30" s="2">
        <v>-33833.920000000006</v>
      </c>
      <c r="H30" s="2">
        <v>-39886.949999999997</v>
      </c>
      <c r="I30" s="2">
        <v>-138599.64000000001</v>
      </c>
      <c r="J30" s="2">
        <v>-224695.56000000003</v>
      </c>
      <c r="K30" s="2">
        <v>-45736.439999999988</v>
      </c>
      <c r="L30" s="2">
        <v>-73106.290000000008</v>
      </c>
      <c r="M30" s="2">
        <v>-40206.930000000015</v>
      </c>
      <c r="N30" s="2">
        <v>-11816.36</v>
      </c>
      <c r="O30" s="2">
        <v>-27616.21</v>
      </c>
      <c r="P30" s="2">
        <v>-36714.49</v>
      </c>
      <c r="Q30" s="2">
        <f t="shared" si="1"/>
        <v>-781833.19000000006</v>
      </c>
    </row>
    <row r="31" spans="1:17" x14ac:dyDescent="0.25">
      <c r="A31" t="str">
        <f t="shared" si="0"/>
        <v>ENMP.BR5</v>
      </c>
      <c r="B31" s="1" t="s">
        <v>46</v>
      </c>
      <c r="C31" s="1" t="s">
        <v>45</v>
      </c>
      <c r="D31" s="1" t="s">
        <v>45</v>
      </c>
      <c r="E31" s="2">
        <v>-258423.67</v>
      </c>
      <c r="F31" s="2">
        <v>-214061.46</v>
      </c>
      <c r="G31" s="2">
        <v>-60866.33</v>
      </c>
      <c r="H31" s="2">
        <v>0</v>
      </c>
      <c r="I31" s="2">
        <v>-293843.74</v>
      </c>
      <c r="J31" s="2">
        <v>-547633.38</v>
      </c>
      <c r="K31" s="2">
        <v>-96373.049999999988</v>
      </c>
      <c r="L31" s="2">
        <v>-202496.18</v>
      </c>
      <c r="M31" s="2">
        <v>-103586.68</v>
      </c>
      <c r="N31" s="2">
        <v>-104909.36</v>
      </c>
      <c r="O31" s="2">
        <v>-111095.55000000002</v>
      </c>
      <c r="P31" s="2">
        <v>-103690.89000000001</v>
      </c>
      <c r="Q31" s="2">
        <f t="shared" si="1"/>
        <v>-2096980.29</v>
      </c>
    </row>
    <row r="32" spans="1:17" x14ac:dyDescent="0.25">
      <c r="A32" t="str">
        <f t="shared" si="0"/>
        <v>TAU.BRA</v>
      </c>
      <c r="B32" s="1" t="s">
        <v>34</v>
      </c>
      <c r="C32" s="1" t="s">
        <v>47</v>
      </c>
      <c r="D32" s="1" t="s">
        <v>47</v>
      </c>
      <c r="E32" s="2">
        <v>-6046.3500000000022</v>
      </c>
      <c r="F32" s="2">
        <v>-5382.24</v>
      </c>
      <c r="G32" s="2">
        <v>-1623.889999999999</v>
      </c>
      <c r="H32" s="2">
        <v>-1676.2699999999998</v>
      </c>
      <c r="I32" s="2">
        <v>-11331.380000000001</v>
      </c>
      <c r="J32" s="2">
        <v>-31929.529999999992</v>
      </c>
      <c r="K32" s="2">
        <v>-3890.860000000001</v>
      </c>
      <c r="L32" s="2">
        <v>-11357.250000000002</v>
      </c>
      <c r="M32" s="2">
        <v>-1525.5699999999997</v>
      </c>
      <c r="N32" s="2">
        <v>-1009.9800000000005</v>
      </c>
      <c r="O32" s="2">
        <v>-2645.0099999999979</v>
      </c>
      <c r="P32" s="2">
        <v>-1244.1800000000012</v>
      </c>
      <c r="Q32" s="2">
        <f t="shared" si="1"/>
        <v>-79662.509999999995</v>
      </c>
    </row>
    <row r="33" spans="1:17" x14ac:dyDescent="0.25">
      <c r="A33" t="str">
        <f t="shared" si="0"/>
        <v>BSRW.BSR1</v>
      </c>
      <c r="B33" s="1" t="s">
        <v>48</v>
      </c>
      <c r="C33" s="1" t="s">
        <v>49</v>
      </c>
      <c r="D33" s="1" t="s">
        <v>49</v>
      </c>
      <c r="E33" s="2">
        <v>-44432.54</v>
      </c>
      <c r="F33" s="2">
        <v>-28411.86</v>
      </c>
      <c r="G33" s="2">
        <v>-37637.449999999997</v>
      </c>
      <c r="H33" s="2">
        <v>-32049.66</v>
      </c>
      <c r="I33" s="2">
        <v>-45177.840000000004</v>
      </c>
      <c r="J33" s="2">
        <v>-45706.16</v>
      </c>
      <c r="K33" s="2">
        <v>-22893.93</v>
      </c>
      <c r="L33" s="2">
        <v>-33059.869999999995</v>
      </c>
      <c r="M33" s="2">
        <v>-32504.9</v>
      </c>
      <c r="N33" s="2">
        <v>-27357.87</v>
      </c>
      <c r="O33" s="2">
        <v>-26822.030000000002</v>
      </c>
      <c r="P33" s="2">
        <v>-29715.259999999991</v>
      </c>
      <c r="Q33" s="2">
        <f t="shared" si="1"/>
        <v>-405769.37</v>
      </c>
    </row>
    <row r="34" spans="1:17" x14ac:dyDescent="0.25">
      <c r="A34" t="str">
        <f t="shared" si="0"/>
        <v>VQW.BTR1</v>
      </c>
      <c r="B34" s="1" t="s">
        <v>32</v>
      </c>
      <c r="C34" s="1" t="s">
        <v>50</v>
      </c>
      <c r="D34" s="1" t="s">
        <v>50</v>
      </c>
      <c r="E34" s="2">
        <v>4499.619999999999</v>
      </c>
      <c r="F34" s="2">
        <v>2479.46</v>
      </c>
      <c r="G34" s="2">
        <v>3669.179999999998</v>
      </c>
      <c r="H34" s="2">
        <v>2367.56</v>
      </c>
      <c r="I34" s="2">
        <v>1511.9700000000003</v>
      </c>
      <c r="J34" s="2">
        <v>1600.1299999999999</v>
      </c>
      <c r="K34" s="2">
        <v>1021.3799999999998</v>
      </c>
      <c r="L34" s="2">
        <v>1401.7599999999991</v>
      </c>
      <c r="M34" s="2">
        <v>1822.7000000000005</v>
      </c>
      <c r="N34" s="2">
        <v>3123.0300000000011</v>
      </c>
      <c r="O34" s="2">
        <v>3246.21</v>
      </c>
      <c r="P34" s="2">
        <v>3348.6400000000008</v>
      </c>
      <c r="Q34" s="2">
        <f t="shared" si="1"/>
        <v>30091.639999999996</v>
      </c>
    </row>
    <row r="35" spans="1:17" x14ac:dyDescent="0.25">
      <c r="A35" t="str">
        <f t="shared" si="0"/>
        <v>TAU.CAS</v>
      </c>
      <c r="B35" s="1" t="s">
        <v>34</v>
      </c>
      <c r="C35" s="1" t="s">
        <v>51</v>
      </c>
      <c r="D35" s="1" t="s">
        <v>51</v>
      </c>
      <c r="E35" s="2">
        <v>-12803.58</v>
      </c>
      <c r="F35" s="2">
        <v>-11086.8</v>
      </c>
      <c r="G35" s="2">
        <v>-4781.67</v>
      </c>
      <c r="H35" s="2">
        <v>-3000.53</v>
      </c>
      <c r="I35" s="2">
        <v>-12027.029999999999</v>
      </c>
      <c r="J35" s="2">
        <v>-3254.2200000000003</v>
      </c>
      <c r="K35" s="2">
        <v>-194.79000000000002</v>
      </c>
      <c r="L35" s="2">
        <v>-134.63</v>
      </c>
      <c r="M35" s="2">
        <v>-148.87</v>
      </c>
      <c r="N35" s="2">
        <v>-273.61000000000007</v>
      </c>
      <c r="O35" s="2">
        <v>-2384.7799999999993</v>
      </c>
      <c r="P35" s="2">
        <v>-2762.23</v>
      </c>
      <c r="Q35" s="2">
        <f t="shared" si="1"/>
        <v>-52852.74</v>
      </c>
    </row>
    <row r="36" spans="1:17" x14ac:dyDescent="0.25">
      <c r="A36" t="str">
        <f t="shared" si="0"/>
        <v>CAEC.CES1</v>
      </c>
      <c r="B36" s="1" t="s">
        <v>52</v>
      </c>
      <c r="C36" s="1" t="s">
        <v>53</v>
      </c>
      <c r="D36" s="1" t="s">
        <v>54</v>
      </c>
      <c r="E36" s="2">
        <v>-64566.869999999995</v>
      </c>
      <c r="F36" s="2">
        <v>-73052.94</v>
      </c>
      <c r="G36" s="2">
        <v>-40462.649999999994</v>
      </c>
      <c r="H36" s="2">
        <v>-26762.43</v>
      </c>
      <c r="I36" s="2">
        <v>-153364.85999999999</v>
      </c>
      <c r="J36" s="2">
        <v>-227513.04</v>
      </c>
      <c r="K36" s="2">
        <v>-37831.26</v>
      </c>
      <c r="L36" s="2">
        <v>-43229.460000000006</v>
      </c>
      <c r="M36" s="2">
        <v>-16668.61</v>
      </c>
      <c r="N36" s="2">
        <v>-10194.039999999999</v>
      </c>
      <c r="O36" s="2">
        <v>-10866.609999999999</v>
      </c>
      <c r="P36" s="2">
        <v>-1608.1100000000001</v>
      </c>
      <c r="Q36" s="2">
        <f t="shared" si="1"/>
        <v>-706120.88</v>
      </c>
    </row>
    <row r="37" spans="1:17" x14ac:dyDescent="0.25">
      <c r="A37" t="str">
        <f t="shared" si="0"/>
        <v>CAEC.CES2</v>
      </c>
      <c r="B37" s="1" t="s">
        <v>52</v>
      </c>
      <c r="C37" s="1" t="s">
        <v>55</v>
      </c>
      <c r="D37" s="1" t="s">
        <v>54</v>
      </c>
      <c r="E37" s="2">
        <v>-36193.120000000003</v>
      </c>
      <c r="F37" s="2">
        <v>-39311.42</v>
      </c>
      <c r="G37" s="2">
        <v>-22365.620000000003</v>
      </c>
      <c r="H37" s="2">
        <v>-15416.86</v>
      </c>
      <c r="I37" s="2">
        <v>-95299.349999999991</v>
      </c>
      <c r="J37" s="2">
        <v>-152330.62</v>
      </c>
      <c r="K37" s="2">
        <v>-24043.53</v>
      </c>
      <c r="L37" s="2">
        <v>-27317.31</v>
      </c>
      <c r="M37" s="2">
        <v>-9886.2800000000007</v>
      </c>
      <c r="N37" s="2">
        <v>-6141.7499999999991</v>
      </c>
      <c r="O37" s="2">
        <v>-6223.5300000000007</v>
      </c>
      <c r="P37" s="2">
        <v>-943.95</v>
      </c>
      <c r="Q37" s="2">
        <f t="shared" si="1"/>
        <v>-435473.34000000008</v>
      </c>
    </row>
    <row r="38" spans="1:17" x14ac:dyDescent="0.25">
      <c r="A38" t="str">
        <f t="shared" si="0"/>
        <v>ICPL.CHIN</v>
      </c>
      <c r="B38" s="1" t="s">
        <v>56</v>
      </c>
      <c r="C38" s="1" t="s">
        <v>57</v>
      </c>
      <c r="D38" s="1" t="s">
        <v>57</v>
      </c>
      <c r="E38" s="2">
        <v>0</v>
      </c>
      <c r="F38" s="2">
        <v>0</v>
      </c>
      <c r="G38" s="2">
        <v>0</v>
      </c>
      <c r="H38" s="2">
        <v>-91.750000000000014</v>
      </c>
      <c r="I38" s="2">
        <v>-22348.7</v>
      </c>
      <c r="J38" s="2">
        <v>-38160.81</v>
      </c>
      <c r="K38" s="2">
        <v>-9904.8700000000008</v>
      </c>
      <c r="L38" s="2">
        <v>-14152.99</v>
      </c>
      <c r="M38" s="2">
        <v>-8724.61</v>
      </c>
      <c r="N38" s="2">
        <v>-1083.5899999999999</v>
      </c>
      <c r="O38" s="2">
        <v>0</v>
      </c>
      <c r="P38" s="2">
        <v>0</v>
      </c>
      <c r="Q38" s="2">
        <f t="shared" si="1"/>
        <v>-94467.319999999992</v>
      </c>
    </row>
    <row r="39" spans="1:17" x14ac:dyDescent="0.25">
      <c r="A39" t="str">
        <f t="shared" si="0"/>
        <v>CMH.CMH1</v>
      </c>
      <c r="B39" s="1" t="s">
        <v>60</v>
      </c>
      <c r="C39" s="1" t="s">
        <v>61</v>
      </c>
      <c r="D39" s="1" t="s">
        <v>61</v>
      </c>
      <c r="E39" s="2">
        <v>-49493.399999999994</v>
      </c>
      <c r="F39" s="2">
        <v>-46534.47</v>
      </c>
      <c r="G39" s="2">
        <v>-9177.2899999999991</v>
      </c>
      <c r="H39" s="2">
        <v>-4747.42</v>
      </c>
      <c r="I39" s="2">
        <v>-123622.59</v>
      </c>
      <c r="J39" s="2">
        <v>-246358.36</v>
      </c>
      <c r="K39" s="2">
        <v>-13006.960000000001</v>
      </c>
      <c r="L39" s="2">
        <v>-16539.780000000002</v>
      </c>
      <c r="M39" s="2">
        <v>-6295.6900000000005</v>
      </c>
      <c r="N39" s="2">
        <v>-12994.569999999998</v>
      </c>
      <c r="O39" s="2">
        <v>-8399.33</v>
      </c>
      <c r="P39" s="2">
        <v>-9503</v>
      </c>
      <c r="Q39" s="2">
        <f t="shared" si="1"/>
        <v>-546672.86</v>
      </c>
    </row>
    <row r="40" spans="1:17" x14ac:dyDescent="0.25">
      <c r="A40" t="str">
        <f t="shared" si="0"/>
        <v>CNRL.CNR5</v>
      </c>
      <c r="B40" s="1" t="s">
        <v>62</v>
      </c>
      <c r="C40" s="1" t="s">
        <v>63</v>
      </c>
      <c r="D40" s="1" t="s">
        <v>63</v>
      </c>
      <c r="E40" s="2">
        <v>0.91</v>
      </c>
      <c r="F40" s="2">
        <v>0</v>
      </c>
      <c r="G40" s="2">
        <v>1.1099999999999999</v>
      </c>
      <c r="H40" s="2">
        <v>8.26</v>
      </c>
      <c r="I40" s="2">
        <v>272.90000000000003</v>
      </c>
      <c r="J40" s="2">
        <v>10181.680000000002</v>
      </c>
      <c r="K40" s="2">
        <v>1955.19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f t="shared" si="1"/>
        <v>12420.050000000003</v>
      </c>
    </row>
    <row r="41" spans="1:17" x14ac:dyDescent="0.25">
      <c r="A41" t="str">
        <f t="shared" si="0"/>
        <v>VQW.CR1</v>
      </c>
      <c r="B41" s="1" t="s">
        <v>32</v>
      </c>
      <c r="C41" s="1" t="s">
        <v>64</v>
      </c>
      <c r="D41" s="1" t="s">
        <v>64</v>
      </c>
      <c r="E41" s="2">
        <v>1884.8100000000011</v>
      </c>
      <c r="F41" s="2">
        <v>886.60000000000082</v>
      </c>
      <c r="G41" s="2">
        <v>1232.6699999999987</v>
      </c>
      <c r="H41" s="2">
        <v>815.95000000000027</v>
      </c>
      <c r="I41" s="2">
        <v>428.81999999999982</v>
      </c>
      <c r="J41" s="2">
        <v>927.89</v>
      </c>
      <c r="K41" s="2">
        <v>336.63999999999982</v>
      </c>
      <c r="L41" s="2">
        <v>377.41000000000076</v>
      </c>
      <c r="M41" s="2">
        <v>440.63000000000011</v>
      </c>
      <c r="N41" s="2">
        <v>883.5799999999997</v>
      </c>
      <c r="O41" s="2">
        <v>1016.72</v>
      </c>
      <c r="P41" s="2">
        <v>1206.98</v>
      </c>
      <c r="Q41" s="2">
        <f t="shared" si="1"/>
        <v>10438.699999999999</v>
      </c>
    </row>
    <row r="42" spans="1:17" x14ac:dyDescent="0.25">
      <c r="A42" t="str">
        <f t="shared" si="0"/>
        <v>CWPI.CRE1</v>
      </c>
      <c r="B42" s="1" t="s">
        <v>72</v>
      </c>
      <c r="C42" s="1" t="s">
        <v>244</v>
      </c>
      <c r="D42" s="1" t="s">
        <v>244</v>
      </c>
      <c r="E42" s="2">
        <v>241.70000000000002</v>
      </c>
      <c r="F42" s="2">
        <v>163.70000000000002</v>
      </c>
      <c r="G42" s="2">
        <v>174.99000000000007</v>
      </c>
      <c r="H42" s="2">
        <v>139.74000000000004</v>
      </c>
      <c r="I42" s="2">
        <v>37.25</v>
      </c>
      <c r="J42" s="2">
        <v>219.82</v>
      </c>
      <c r="K42" s="2">
        <v>133.35999999999999</v>
      </c>
      <c r="L42" s="2">
        <v>136.87</v>
      </c>
      <c r="M42" s="2">
        <v>113.12000000000003</v>
      </c>
      <c r="N42" s="2">
        <v>0</v>
      </c>
      <c r="O42" s="2">
        <v>0</v>
      </c>
      <c r="P42" s="2">
        <v>0</v>
      </c>
      <c r="Q42" s="2">
        <f t="shared" si="1"/>
        <v>1360.55</v>
      </c>
    </row>
    <row r="43" spans="1:17" x14ac:dyDescent="0.25">
      <c r="A43" t="str">
        <f t="shared" si="0"/>
        <v>CWPI.CRE2</v>
      </c>
      <c r="B43" s="1" t="s">
        <v>72</v>
      </c>
      <c r="C43" s="1" t="s">
        <v>245</v>
      </c>
      <c r="D43" s="1" t="s">
        <v>245</v>
      </c>
      <c r="E43" s="2">
        <v>198.44000000000003</v>
      </c>
      <c r="F43" s="2">
        <v>161.57</v>
      </c>
      <c r="G43" s="2">
        <v>216.16</v>
      </c>
      <c r="H43" s="2">
        <v>106.24000000000001</v>
      </c>
      <c r="I43" s="2">
        <v>14.109999999999998</v>
      </c>
      <c r="J43" s="2">
        <v>88.640000000000015</v>
      </c>
      <c r="K43" s="2">
        <v>74.38</v>
      </c>
      <c r="L43" s="2">
        <v>86.589999999999989</v>
      </c>
      <c r="M43" s="2">
        <v>67.399999999999991</v>
      </c>
      <c r="N43" s="2">
        <v>0</v>
      </c>
      <c r="O43" s="2">
        <v>0</v>
      </c>
      <c r="P43" s="2">
        <v>0</v>
      </c>
      <c r="Q43" s="2">
        <f t="shared" si="1"/>
        <v>1013.53</v>
      </c>
    </row>
    <row r="44" spans="1:17" x14ac:dyDescent="0.25">
      <c r="A44" t="str">
        <f t="shared" si="0"/>
        <v>VQW.CRE3</v>
      </c>
      <c r="B44" s="1" t="s">
        <v>32</v>
      </c>
      <c r="C44" s="1" t="s">
        <v>65</v>
      </c>
      <c r="D44" s="1" t="s">
        <v>65</v>
      </c>
      <c r="E44" s="2">
        <v>5767.6399999999994</v>
      </c>
      <c r="F44" s="2">
        <v>2559.7400000000002</v>
      </c>
      <c r="G44" s="2">
        <v>3206.4100000000008</v>
      </c>
      <c r="H44" s="2">
        <v>2323.9600000000005</v>
      </c>
      <c r="I44" s="2">
        <v>719.81000000000006</v>
      </c>
      <c r="J44" s="2">
        <v>3214.8999999999996</v>
      </c>
      <c r="K44" s="2">
        <v>1844.1999999999998</v>
      </c>
      <c r="L44" s="2">
        <v>2062.7100000000005</v>
      </c>
      <c r="M44" s="2">
        <v>2009.0599999999997</v>
      </c>
      <c r="N44" s="2">
        <v>2640.5</v>
      </c>
      <c r="O44" s="2">
        <v>2945.34</v>
      </c>
      <c r="P44" s="2">
        <v>3260.76</v>
      </c>
      <c r="Q44" s="2">
        <f t="shared" si="1"/>
        <v>32555.03</v>
      </c>
    </row>
    <row r="45" spans="1:17" x14ac:dyDescent="0.25">
      <c r="A45" t="str">
        <f t="shared" si="0"/>
        <v>CRR.CRR1</v>
      </c>
      <c r="B45" s="1" t="s">
        <v>66</v>
      </c>
      <c r="C45" s="1" t="s">
        <v>67</v>
      </c>
      <c r="D45" s="1" t="s">
        <v>67</v>
      </c>
      <c r="E45" s="2">
        <v>2911.7599999999998</v>
      </c>
      <c r="F45" s="2">
        <v>1390.0799999999992</v>
      </c>
      <c r="G45" s="2">
        <v>1865.7000000000028</v>
      </c>
      <c r="H45" s="2">
        <v>1262.4599999999996</v>
      </c>
      <c r="I45" s="2">
        <v>704.0600000000004</v>
      </c>
      <c r="J45" s="2">
        <v>1330.0299999999993</v>
      </c>
      <c r="K45" s="2">
        <v>371.38000000000068</v>
      </c>
      <c r="L45" s="2">
        <v>466.520000000001</v>
      </c>
      <c r="M45" s="2">
        <v>517.69000000000221</v>
      </c>
      <c r="N45" s="2">
        <v>1704.9599999999996</v>
      </c>
      <c r="O45" s="2">
        <v>1854.6300000000008</v>
      </c>
      <c r="P45" s="2">
        <v>2258.4799999999991</v>
      </c>
      <c r="Q45" s="2">
        <f t="shared" si="1"/>
        <v>16637.750000000004</v>
      </c>
    </row>
    <row r="46" spans="1:17" x14ac:dyDescent="0.25">
      <c r="A46" t="str">
        <f t="shared" si="0"/>
        <v>EGPI.CRS1</v>
      </c>
      <c r="B46" s="1" t="s">
        <v>68</v>
      </c>
      <c r="C46" s="1" t="s">
        <v>69</v>
      </c>
      <c r="D46" s="1" t="s">
        <v>69</v>
      </c>
      <c r="E46" s="2">
        <v>4992.6099999999997</v>
      </c>
      <c r="F46" s="2">
        <v>4885.4900000000007</v>
      </c>
      <c r="G46" s="2">
        <v>2706.51</v>
      </c>
      <c r="H46" s="2">
        <v>535.79000000000008</v>
      </c>
      <c r="I46" s="2">
        <v>16509.260000000002</v>
      </c>
      <c r="J46" s="2">
        <v>17498.989999999998</v>
      </c>
      <c r="K46" s="2">
        <v>783.3</v>
      </c>
      <c r="L46" s="2">
        <v>1088.4299999999998</v>
      </c>
      <c r="M46" s="2">
        <v>396.14</v>
      </c>
      <c r="N46" s="2">
        <v>570.81999999999994</v>
      </c>
      <c r="O46" s="2">
        <v>1187.46</v>
      </c>
      <c r="P46" s="2">
        <v>1096.33</v>
      </c>
      <c r="Q46" s="2">
        <f t="shared" si="1"/>
        <v>52251.130000000005</v>
      </c>
    </row>
    <row r="47" spans="1:17" x14ac:dyDescent="0.25">
      <c r="A47" t="str">
        <f t="shared" si="0"/>
        <v>EGPI.CRS2</v>
      </c>
      <c r="B47" s="1" t="s">
        <v>68</v>
      </c>
      <c r="C47" s="1" t="s">
        <v>70</v>
      </c>
      <c r="D47" s="1" t="s">
        <v>70</v>
      </c>
      <c r="E47" s="2">
        <v>5840.0300000000007</v>
      </c>
      <c r="F47" s="2">
        <v>5366.0300000000007</v>
      </c>
      <c r="G47" s="2">
        <v>3157.37</v>
      </c>
      <c r="H47" s="2">
        <v>408.61999999999989</v>
      </c>
      <c r="I47" s="2">
        <v>22524.739999999998</v>
      </c>
      <c r="J47" s="2">
        <v>18747.98</v>
      </c>
      <c r="K47" s="2">
        <v>576.42000000000007</v>
      </c>
      <c r="L47" s="2">
        <v>1447.9299999999998</v>
      </c>
      <c r="M47" s="2">
        <v>414.72999999999996</v>
      </c>
      <c r="N47" s="2">
        <v>633.59000000000015</v>
      </c>
      <c r="O47" s="2">
        <v>1773.97</v>
      </c>
      <c r="P47" s="2">
        <v>1287.3600000000001</v>
      </c>
      <c r="Q47" s="2">
        <f t="shared" si="1"/>
        <v>62178.76999999999</v>
      </c>
    </row>
    <row r="48" spans="1:17" x14ac:dyDescent="0.25">
      <c r="A48" t="str">
        <f t="shared" si="0"/>
        <v>EGPI.CRS3</v>
      </c>
      <c r="B48" s="1" t="s">
        <v>68</v>
      </c>
      <c r="C48" s="1" t="s">
        <v>71</v>
      </c>
      <c r="D48" s="1" t="s">
        <v>71</v>
      </c>
      <c r="E48" s="2">
        <v>5773.87</v>
      </c>
      <c r="F48" s="2">
        <v>5056.09</v>
      </c>
      <c r="G48" s="2">
        <v>2594.4600000000005</v>
      </c>
      <c r="H48" s="2">
        <v>330.2999999999999</v>
      </c>
      <c r="I48" s="2">
        <v>20518.240000000002</v>
      </c>
      <c r="J48" s="2">
        <v>15441.79</v>
      </c>
      <c r="K48" s="2">
        <v>444.62999999999988</v>
      </c>
      <c r="L48" s="2">
        <v>1039.6000000000001</v>
      </c>
      <c r="M48" s="2">
        <v>358.32999999999993</v>
      </c>
      <c r="N48" s="2">
        <v>584.72</v>
      </c>
      <c r="O48" s="2">
        <v>1777.0400000000002</v>
      </c>
      <c r="P48" s="2">
        <v>1542.75</v>
      </c>
      <c r="Q48" s="2">
        <f t="shared" si="1"/>
        <v>55461.82</v>
      </c>
    </row>
    <row r="49" spans="1:17" x14ac:dyDescent="0.25">
      <c r="A49" t="str">
        <f t="shared" si="0"/>
        <v>CWPI.CRWD</v>
      </c>
      <c r="B49" s="1" t="s">
        <v>72</v>
      </c>
      <c r="C49" s="1" t="s">
        <v>73</v>
      </c>
      <c r="D49" s="1" t="s">
        <v>73</v>
      </c>
      <c r="E49" s="2">
        <v>2334.4499999999998</v>
      </c>
      <c r="F49" s="2">
        <v>1546.4000000000003</v>
      </c>
      <c r="G49" s="2">
        <v>2323.11</v>
      </c>
      <c r="H49" s="2">
        <v>1699.55</v>
      </c>
      <c r="I49" s="2">
        <v>346.71000000000004</v>
      </c>
      <c r="J49" s="2">
        <v>1585.1</v>
      </c>
      <c r="K49" s="2">
        <v>957.87999999999988</v>
      </c>
      <c r="L49" s="2">
        <v>1032.1399999999999</v>
      </c>
      <c r="M49" s="2">
        <v>1087.4000000000001</v>
      </c>
      <c r="N49" s="2">
        <v>1688.5</v>
      </c>
      <c r="O49" s="2">
        <v>1522.6100000000001</v>
      </c>
      <c r="P49" s="2">
        <v>1741.3599999999997</v>
      </c>
      <c r="Q49" s="2">
        <f t="shared" si="1"/>
        <v>17865.21</v>
      </c>
    </row>
    <row r="50" spans="1:17" x14ac:dyDescent="0.25">
      <c r="A50" t="str">
        <f t="shared" si="0"/>
        <v>CAWP.BCHIMP</v>
      </c>
      <c r="B50" s="1" t="s">
        <v>74</v>
      </c>
      <c r="C50" s="1" t="s">
        <v>75</v>
      </c>
      <c r="D50" s="1" t="s">
        <v>23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-66.52</v>
      </c>
      <c r="L50" s="2">
        <v>-249.91999999999996</v>
      </c>
      <c r="M50" s="2">
        <v>-112.92</v>
      </c>
      <c r="N50" s="2">
        <v>-11.379999999999999</v>
      </c>
      <c r="O50" s="2">
        <v>-321.74</v>
      </c>
      <c r="P50" s="2">
        <v>0</v>
      </c>
      <c r="Q50" s="2">
        <f t="shared" si="1"/>
        <v>-762.48</v>
      </c>
    </row>
    <row r="51" spans="1:17" x14ac:dyDescent="0.25">
      <c r="A51" t="str">
        <f t="shared" si="0"/>
        <v>CAWP.120SIMP</v>
      </c>
      <c r="B51" s="1" t="s">
        <v>74</v>
      </c>
      <c r="C51" s="1" t="s">
        <v>76</v>
      </c>
      <c r="D51" s="1" t="s">
        <v>77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-0.99999999999999989</v>
      </c>
      <c r="K51" s="2">
        <v>-73.399999999999991</v>
      </c>
      <c r="L51" s="2">
        <v>-127.29999999999995</v>
      </c>
      <c r="M51" s="2">
        <v>-16.539999999999992</v>
      </c>
      <c r="N51" s="2">
        <v>0</v>
      </c>
      <c r="O51" s="2">
        <v>0</v>
      </c>
      <c r="P51" s="2">
        <v>-3.2999999999999994</v>
      </c>
      <c r="Q51" s="2">
        <f t="shared" si="1"/>
        <v>-221.53999999999994</v>
      </c>
    </row>
    <row r="52" spans="1:17" x14ac:dyDescent="0.25">
      <c r="A52" t="str">
        <f t="shared" si="0"/>
        <v>CAWP.SPCIMP</v>
      </c>
      <c r="B52" s="1" t="s">
        <v>74</v>
      </c>
      <c r="C52" s="1" t="s">
        <v>78</v>
      </c>
      <c r="D52" s="1" t="s">
        <v>79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-7827.7100000000009</v>
      </c>
      <c r="K52" s="2">
        <v>-1900.23</v>
      </c>
      <c r="L52" s="2">
        <v>-12071.779999999999</v>
      </c>
      <c r="M52" s="2">
        <v>-127.96</v>
      </c>
      <c r="N52" s="2">
        <v>-31.700000000000003</v>
      </c>
      <c r="O52" s="2">
        <v>-76.329999999999984</v>
      </c>
      <c r="P52" s="2">
        <v>-247.82000000000002</v>
      </c>
      <c r="Q52" s="2">
        <f t="shared" si="1"/>
        <v>-22283.530000000002</v>
      </c>
    </row>
    <row r="53" spans="1:17" x14ac:dyDescent="0.25">
      <c r="A53" t="str">
        <f t="shared" si="0"/>
        <v>CAWP.SPCEXP</v>
      </c>
      <c r="B53" s="1" t="s">
        <v>74</v>
      </c>
      <c r="C53" s="1" t="s">
        <v>81</v>
      </c>
      <c r="D53" s="1" t="s">
        <v>82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3.35</v>
      </c>
      <c r="Q53" s="2">
        <f t="shared" si="1"/>
        <v>3.35</v>
      </c>
    </row>
    <row r="54" spans="1:17" x14ac:dyDescent="0.25">
      <c r="A54" t="str">
        <f t="shared" si="0"/>
        <v>DAIS.DAI1</v>
      </c>
      <c r="B54" s="1" t="s">
        <v>83</v>
      </c>
      <c r="C54" s="1" t="s">
        <v>84</v>
      </c>
      <c r="D54" s="1" t="s">
        <v>84</v>
      </c>
      <c r="E54" s="2">
        <v>-23274.690000000002</v>
      </c>
      <c r="F54" s="2">
        <v>-18737.280000000002</v>
      </c>
      <c r="G54" s="2">
        <v>-9363.2000000000007</v>
      </c>
      <c r="H54" s="2">
        <v>-9491.6500000000015</v>
      </c>
      <c r="I54" s="2">
        <v>-30956.140000000003</v>
      </c>
      <c r="J54" s="2">
        <v>-91533.81</v>
      </c>
      <c r="K54" s="2">
        <v>-15263.589999999997</v>
      </c>
      <c r="L54" s="2">
        <v>-26255.19</v>
      </c>
      <c r="M54" s="2">
        <v>-10951.53</v>
      </c>
      <c r="N54" s="2">
        <v>-6908.75</v>
      </c>
      <c r="O54" s="2">
        <v>-7011.93</v>
      </c>
      <c r="P54" s="2">
        <v>-8642.5</v>
      </c>
      <c r="Q54" s="2">
        <f t="shared" si="1"/>
        <v>-258390.26</v>
      </c>
    </row>
    <row r="55" spans="1:17" x14ac:dyDescent="0.25">
      <c r="A55" t="str">
        <f t="shared" si="0"/>
        <v>DOW.DOWGEN15M</v>
      </c>
      <c r="B55" s="1" t="s">
        <v>85</v>
      </c>
      <c r="C55" s="1" t="s">
        <v>86</v>
      </c>
      <c r="D55" s="1" t="s">
        <v>86</v>
      </c>
      <c r="E55" s="2">
        <v>71560.569999999992</v>
      </c>
      <c r="F55" s="2">
        <v>64299.66</v>
      </c>
      <c r="G55" s="2">
        <v>16229.61</v>
      </c>
      <c r="H55" s="2">
        <v>13253.869999999999</v>
      </c>
      <c r="I55" s="2">
        <v>83901.01999999999</v>
      </c>
      <c r="J55" s="2">
        <v>95699.82</v>
      </c>
      <c r="K55" s="2">
        <v>40717.01</v>
      </c>
      <c r="L55" s="2">
        <v>40810.200000000004</v>
      </c>
      <c r="M55" s="2">
        <v>23883.040000000005</v>
      </c>
      <c r="N55" s="2">
        <v>10400.85</v>
      </c>
      <c r="O55" s="2">
        <v>15133.09</v>
      </c>
      <c r="P55" s="2">
        <v>39196.04</v>
      </c>
      <c r="Q55" s="2">
        <f t="shared" si="1"/>
        <v>515084.77999999991</v>
      </c>
    </row>
    <row r="56" spans="1:17" x14ac:dyDescent="0.25">
      <c r="A56" t="str">
        <f t="shared" si="0"/>
        <v>BOWA.DRW1</v>
      </c>
      <c r="B56" s="1" t="s">
        <v>87</v>
      </c>
      <c r="C56" s="1" t="s">
        <v>88</v>
      </c>
      <c r="D56" s="1" t="s">
        <v>88</v>
      </c>
      <c r="E56" s="2">
        <v>-2.94</v>
      </c>
      <c r="F56" s="2">
        <v>-1.32</v>
      </c>
      <c r="G56" s="2">
        <v>-1.22</v>
      </c>
      <c r="H56" s="2">
        <v>-4.8</v>
      </c>
      <c r="I56" s="2">
        <v>-219.13</v>
      </c>
      <c r="J56" s="2">
        <v>-1.29</v>
      </c>
      <c r="K56" s="2">
        <v>-11.850000000000001</v>
      </c>
      <c r="L56" s="2">
        <v>-0.72000000000000008</v>
      </c>
      <c r="M56" s="2">
        <v>-0.46</v>
      </c>
      <c r="N56" s="2">
        <v>-4.93</v>
      </c>
      <c r="O56" s="2">
        <v>-11.59</v>
      </c>
      <c r="P56" s="2">
        <v>-9.23</v>
      </c>
      <c r="Q56" s="2">
        <f t="shared" si="1"/>
        <v>-269.48</v>
      </c>
    </row>
    <row r="57" spans="1:17" x14ac:dyDescent="0.25">
      <c r="A57" t="str">
        <f t="shared" si="0"/>
        <v>ERPS.EAGL</v>
      </c>
      <c r="B57" s="1" t="s">
        <v>89</v>
      </c>
      <c r="C57" s="1" t="s">
        <v>90</v>
      </c>
      <c r="D57" s="1" t="s">
        <v>90</v>
      </c>
      <c r="E57" s="2">
        <v>-14603.880000000001</v>
      </c>
      <c r="F57" s="2">
        <v>-11714.63</v>
      </c>
      <c r="G57" s="2">
        <v>-7559.6299999999992</v>
      </c>
      <c r="H57" s="2">
        <v>-6187.8799999999983</v>
      </c>
      <c r="I57" s="2">
        <v>-22117.519999999997</v>
      </c>
      <c r="J57" s="2">
        <v>-39033.100000000006</v>
      </c>
      <c r="K57" s="2">
        <v>-9281.3499999999985</v>
      </c>
      <c r="L57" s="2">
        <v>-14347.490000000002</v>
      </c>
      <c r="M57" s="2">
        <v>-8173.6399999999994</v>
      </c>
      <c r="N57" s="2">
        <v>-6125.91</v>
      </c>
      <c r="O57" s="2">
        <v>-7631.579999999999</v>
      </c>
      <c r="P57" s="2">
        <v>-7932.8499999999995</v>
      </c>
      <c r="Q57" s="2">
        <f t="shared" si="1"/>
        <v>-154709.46</v>
      </c>
    </row>
    <row r="58" spans="1:17" x14ac:dyDescent="0.25">
      <c r="A58" t="str">
        <f t="shared" si="0"/>
        <v>ENCV.EC01</v>
      </c>
      <c r="B58" s="1" t="s">
        <v>91</v>
      </c>
      <c r="C58" s="1" t="s">
        <v>92</v>
      </c>
      <c r="D58" s="1" t="s">
        <v>92</v>
      </c>
      <c r="E58" s="2">
        <v>-74976.649999999994</v>
      </c>
      <c r="F58" s="2">
        <v>-61601.49</v>
      </c>
      <c r="G58" s="2">
        <v>-38284.21</v>
      </c>
      <c r="H58" s="2">
        <v>-23167.57</v>
      </c>
      <c r="I58" s="2">
        <v>-137959.44</v>
      </c>
      <c r="J58" s="2">
        <v>-243627.35</v>
      </c>
      <c r="K58" s="2">
        <v>-27119.310000000005</v>
      </c>
      <c r="L58" s="2">
        <v>-58517.740000000005</v>
      </c>
      <c r="M58" s="2">
        <v>-9155.8300000000017</v>
      </c>
      <c r="N58" s="2">
        <v>-18562.57</v>
      </c>
      <c r="O58" s="2">
        <v>-8492.9599999999991</v>
      </c>
      <c r="P58" s="2">
        <v>-32712.17</v>
      </c>
      <c r="Q58" s="2">
        <f t="shared" si="1"/>
        <v>-734177.28999999992</v>
      </c>
    </row>
    <row r="59" spans="1:17" x14ac:dyDescent="0.25">
      <c r="A59" t="str">
        <f t="shared" si="0"/>
        <v>ENC2.EC04</v>
      </c>
      <c r="B59" s="1" t="s">
        <v>58</v>
      </c>
      <c r="C59" s="1" t="s">
        <v>93</v>
      </c>
      <c r="D59" s="1" t="s">
        <v>93</v>
      </c>
      <c r="E59" s="2">
        <v>16333.330000000002</v>
      </c>
      <c r="F59" s="2">
        <v>21038.91</v>
      </c>
      <c r="G59" s="2">
        <v>10290.91</v>
      </c>
      <c r="H59" s="2">
        <v>8603.68</v>
      </c>
      <c r="I59" s="2">
        <v>9887.19</v>
      </c>
      <c r="J59" s="2">
        <v>7938.5399999999991</v>
      </c>
      <c r="K59" s="2">
        <v>3950.07</v>
      </c>
      <c r="L59" s="2">
        <v>7262.619999999999</v>
      </c>
      <c r="M59" s="2">
        <v>2492.42</v>
      </c>
      <c r="N59" s="2">
        <v>11618.910000000002</v>
      </c>
      <c r="O59" s="2">
        <v>11283.939999999999</v>
      </c>
      <c r="P59" s="2">
        <v>7363.63</v>
      </c>
      <c r="Q59" s="2">
        <f t="shared" si="1"/>
        <v>118064.15000000001</v>
      </c>
    </row>
    <row r="60" spans="1:17" x14ac:dyDescent="0.25">
      <c r="A60" t="str">
        <f t="shared" si="0"/>
        <v>ENCR.BCHIMP</v>
      </c>
      <c r="B60" s="1" t="s">
        <v>94</v>
      </c>
      <c r="C60" s="1" t="s">
        <v>95</v>
      </c>
      <c r="D60" s="1" t="s">
        <v>23</v>
      </c>
      <c r="E60" s="2">
        <v>-837.39999999999986</v>
      </c>
      <c r="F60" s="2">
        <v>-1094.1399999999999</v>
      </c>
      <c r="G60" s="2">
        <v>0</v>
      </c>
      <c r="H60" s="2">
        <v>-448.88</v>
      </c>
      <c r="I60" s="2">
        <v>-50.18</v>
      </c>
      <c r="J60" s="2">
        <v>-769.51</v>
      </c>
      <c r="K60" s="2">
        <v>-980.19</v>
      </c>
      <c r="L60" s="2">
        <v>-508.63000000000005</v>
      </c>
      <c r="M60" s="2">
        <v>-290.97000000000003</v>
      </c>
      <c r="N60" s="2">
        <v>-50.03</v>
      </c>
      <c r="O60" s="2">
        <v>-203.83999999999997</v>
      </c>
      <c r="P60" s="2">
        <v>-310.35999999999996</v>
      </c>
      <c r="Q60" s="2">
        <f t="shared" si="1"/>
        <v>-5544.1299999999992</v>
      </c>
    </row>
    <row r="61" spans="1:17" x14ac:dyDescent="0.25">
      <c r="A61" t="str">
        <f t="shared" si="0"/>
        <v>EEMI.BCHIMP</v>
      </c>
      <c r="B61" s="1" t="s">
        <v>98</v>
      </c>
      <c r="C61" s="1" t="s">
        <v>99</v>
      </c>
      <c r="D61" s="1" t="s">
        <v>23</v>
      </c>
      <c r="E61" s="2">
        <v>-29789.22</v>
      </c>
      <c r="F61" s="2">
        <v>-25772.63</v>
      </c>
      <c r="G61" s="2">
        <v>-8065.37</v>
      </c>
      <c r="H61" s="2">
        <v>0</v>
      </c>
      <c r="I61" s="2">
        <v>-758.33</v>
      </c>
      <c r="J61" s="2">
        <v>-540.20000000000005</v>
      </c>
      <c r="K61" s="2">
        <v>0</v>
      </c>
      <c r="L61" s="2">
        <v>0</v>
      </c>
      <c r="M61" s="2">
        <v>-419.06999999999994</v>
      </c>
      <c r="N61" s="2">
        <v>-121.41999999999999</v>
      </c>
      <c r="O61" s="2">
        <v>0</v>
      </c>
      <c r="P61" s="2">
        <v>-81.740000000000009</v>
      </c>
      <c r="Q61" s="2">
        <f t="shared" si="1"/>
        <v>-65547.98000000001</v>
      </c>
    </row>
    <row r="62" spans="1:17" x14ac:dyDescent="0.25">
      <c r="A62" t="str">
        <f t="shared" si="0"/>
        <v>EEMI.BCHEXP</v>
      </c>
      <c r="B62" s="1" t="s">
        <v>98</v>
      </c>
      <c r="C62" s="1" t="s">
        <v>100</v>
      </c>
      <c r="D62" s="1" t="s">
        <v>31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82.339999999999975</v>
      </c>
      <c r="N62" s="2">
        <v>121.49999999999997</v>
      </c>
      <c r="O62" s="2">
        <v>34.870000000000005</v>
      </c>
      <c r="P62" s="2">
        <v>0</v>
      </c>
      <c r="Q62" s="2">
        <f t="shared" si="1"/>
        <v>238.70999999999995</v>
      </c>
    </row>
    <row r="63" spans="1:17" x14ac:dyDescent="0.25">
      <c r="A63" t="str">
        <f t="shared" si="0"/>
        <v>EGCP.EGC1</v>
      </c>
      <c r="B63" s="1" t="s">
        <v>101</v>
      </c>
      <c r="C63" s="1" t="s">
        <v>102</v>
      </c>
      <c r="D63" s="1" t="s">
        <v>102</v>
      </c>
      <c r="E63" s="2">
        <v>-120479.98000000001</v>
      </c>
      <c r="F63" s="2">
        <v>-69767.31</v>
      </c>
      <c r="G63" s="2">
        <v>-217034.94</v>
      </c>
      <c r="H63" s="2">
        <v>-326701.80000000005</v>
      </c>
      <c r="I63" s="2">
        <v>-667544.80000000005</v>
      </c>
      <c r="J63" s="2">
        <v>-766087.00999999989</v>
      </c>
      <c r="K63" s="2">
        <v>-392698.42</v>
      </c>
      <c r="L63" s="2">
        <v>-592192.92000000004</v>
      </c>
      <c r="M63" s="2">
        <v>-285158.68</v>
      </c>
      <c r="N63" s="2">
        <v>-211083.31</v>
      </c>
      <c r="O63" s="2">
        <v>-203734.61000000002</v>
      </c>
      <c r="P63" s="2">
        <v>-175448.09000000003</v>
      </c>
      <c r="Q63" s="2">
        <f t="shared" si="1"/>
        <v>-4027931.8699999996</v>
      </c>
    </row>
    <row r="64" spans="1:17" x14ac:dyDescent="0.25">
      <c r="A64" t="str">
        <f t="shared" si="0"/>
        <v>ENCR.BCHEXP</v>
      </c>
      <c r="B64" s="1" t="s">
        <v>94</v>
      </c>
      <c r="C64" s="1" t="s">
        <v>103</v>
      </c>
      <c r="D64" s="1" t="s">
        <v>31</v>
      </c>
      <c r="E64" s="2">
        <v>0</v>
      </c>
      <c r="F64" s="2">
        <v>0</v>
      </c>
      <c r="G64" s="2">
        <v>0</v>
      </c>
      <c r="H64" s="2">
        <v>0</v>
      </c>
      <c r="I64" s="2">
        <v>170.24999999999997</v>
      </c>
      <c r="J64" s="2">
        <v>0</v>
      </c>
      <c r="K64" s="2">
        <v>36.080000000000013</v>
      </c>
      <c r="L64" s="2">
        <v>9.980000000000004</v>
      </c>
      <c r="M64" s="2">
        <v>35.380000000000003</v>
      </c>
      <c r="N64" s="2">
        <v>17.579999999999998</v>
      </c>
      <c r="O64" s="2">
        <v>24.659999999999993</v>
      </c>
      <c r="P64" s="2">
        <v>33.480000000000004</v>
      </c>
      <c r="Q64" s="2">
        <f t="shared" si="1"/>
        <v>327.40999999999997</v>
      </c>
    </row>
    <row r="65" spans="1:17" x14ac:dyDescent="0.25">
      <c r="A65" t="str">
        <f t="shared" si="0"/>
        <v>ECLP.ENC1</v>
      </c>
      <c r="B65" s="1" t="s">
        <v>104</v>
      </c>
      <c r="C65" s="1" t="s">
        <v>105</v>
      </c>
      <c r="D65" s="1" t="s">
        <v>105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52648.039999999994</v>
      </c>
      <c r="K65" s="2">
        <v>1741.9300000000003</v>
      </c>
      <c r="L65" s="2">
        <v>8070.0600000000013</v>
      </c>
      <c r="M65" s="2">
        <v>373.19</v>
      </c>
      <c r="N65" s="2">
        <v>2670.0699999999997</v>
      </c>
      <c r="O65" s="2">
        <v>8492.4699999999993</v>
      </c>
      <c r="P65" s="2">
        <v>3002.6099999999997</v>
      </c>
      <c r="Q65" s="2">
        <f t="shared" si="1"/>
        <v>76998.37</v>
      </c>
    </row>
    <row r="66" spans="1:17" x14ac:dyDescent="0.25">
      <c r="A66" t="str">
        <f t="shared" si="0"/>
        <v>EPDA.ENC1</v>
      </c>
      <c r="B66" s="1" t="s">
        <v>246</v>
      </c>
      <c r="C66" s="1" t="s">
        <v>105</v>
      </c>
      <c r="D66" s="1" t="s">
        <v>105</v>
      </c>
      <c r="E66" s="2">
        <v>11418.570000000003</v>
      </c>
      <c r="F66" s="2">
        <v>8464.0499999999993</v>
      </c>
      <c r="G66" s="2">
        <v>213.18</v>
      </c>
      <c r="H66" s="2">
        <v>971.70999999999981</v>
      </c>
      <c r="I66" s="2">
        <v>11596.83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f t="shared" si="1"/>
        <v>32664.340000000004</v>
      </c>
    </row>
    <row r="67" spans="1:17" x14ac:dyDescent="0.25">
      <c r="A67" t="str">
        <f t="shared" si="0"/>
        <v>ECLP.ENC2</v>
      </c>
      <c r="B67" s="1" t="s">
        <v>104</v>
      </c>
      <c r="C67" s="1" t="s">
        <v>58</v>
      </c>
      <c r="D67" s="1" t="s">
        <v>58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142451.14000000001</v>
      </c>
      <c r="K67" s="2">
        <v>6899.9100000000017</v>
      </c>
      <c r="L67" s="2">
        <v>1015.8399999999999</v>
      </c>
      <c r="M67" s="2">
        <v>2201.7800000000002</v>
      </c>
      <c r="N67" s="2">
        <v>5678.3300000000008</v>
      </c>
      <c r="O67" s="2">
        <v>5930.1899999999987</v>
      </c>
      <c r="P67" s="2">
        <v>4403.95</v>
      </c>
      <c r="Q67" s="2">
        <f t="shared" si="1"/>
        <v>168581.14</v>
      </c>
    </row>
    <row r="68" spans="1:17" x14ac:dyDescent="0.25">
      <c r="A68" t="str">
        <f t="shared" si="0"/>
        <v>EPDA.ENC2</v>
      </c>
      <c r="B68" s="1" t="s">
        <v>246</v>
      </c>
      <c r="C68" s="1" t="s">
        <v>58</v>
      </c>
      <c r="D68" s="1" t="s">
        <v>58</v>
      </c>
      <c r="E68" s="2">
        <v>25441.550000000003</v>
      </c>
      <c r="F68" s="2">
        <v>29229.909999999996</v>
      </c>
      <c r="G68" s="2">
        <v>2022.5300000000002</v>
      </c>
      <c r="H68" s="2">
        <v>8893.090000000002</v>
      </c>
      <c r="I68" s="2">
        <v>56822.829999999994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f t="shared" si="1"/>
        <v>122409.91</v>
      </c>
    </row>
    <row r="69" spans="1:17" x14ac:dyDescent="0.25">
      <c r="A69" t="str">
        <f t="shared" ref="A69:A132" si="2">B69&amp;"."&amp;IF(D69="CES1/CES2",C69,D69)</f>
        <v>ECLP.ENC3</v>
      </c>
      <c r="B69" s="1" t="s">
        <v>104</v>
      </c>
      <c r="C69" s="1" t="s">
        <v>106</v>
      </c>
      <c r="D69" s="1" t="s">
        <v>106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70394.67</v>
      </c>
      <c r="K69" s="2">
        <v>7163.8899999999994</v>
      </c>
      <c r="L69" s="2">
        <v>23955.309999999998</v>
      </c>
      <c r="M69" s="2">
        <v>3996.8099999999995</v>
      </c>
      <c r="N69" s="2">
        <v>6625.7899999999991</v>
      </c>
      <c r="O69" s="2">
        <v>1908.8</v>
      </c>
      <c r="P69" s="2">
        <v>6232.510000000002</v>
      </c>
      <c r="Q69" s="2">
        <f t="shared" si="1"/>
        <v>120277.78</v>
      </c>
    </row>
    <row r="70" spans="1:17" x14ac:dyDescent="0.25">
      <c r="A70" t="str">
        <f t="shared" si="2"/>
        <v>EPDA.ENC3</v>
      </c>
      <c r="B70" s="1" t="s">
        <v>246</v>
      </c>
      <c r="C70" s="1" t="s">
        <v>106</v>
      </c>
      <c r="D70" s="1" t="s">
        <v>106</v>
      </c>
      <c r="E70" s="2">
        <v>28132.180000000004</v>
      </c>
      <c r="F70" s="2">
        <v>22671.909999999996</v>
      </c>
      <c r="G70" s="2">
        <v>1004.93</v>
      </c>
      <c r="H70" s="2">
        <v>5802.66</v>
      </c>
      <c r="I70" s="2">
        <v>52929.249999999993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f t="shared" ref="Q70:Q133" si="3">SUM(E70:P70)</f>
        <v>110540.93</v>
      </c>
    </row>
    <row r="71" spans="1:17" x14ac:dyDescent="0.25">
      <c r="A71" t="str">
        <f t="shared" si="2"/>
        <v>PPLE.120SIMP</v>
      </c>
      <c r="B71" s="1" t="s">
        <v>247</v>
      </c>
      <c r="C71" s="1" t="s">
        <v>248</v>
      </c>
      <c r="D71" s="1" t="s">
        <v>77</v>
      </c>
      <c r="E71" s="2">
        <v>-9.4499999999999993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-4.0799999999999956</v>
      </c>
      <c r="O71" s="2">
        <v>0</v>
      </c>
      <c r="P71" s="2">
        <v>0</v>
      </c>
      <c r="Q71" s="2">
        <f t="shared" si="3"/>
        <v>-13.529999999999994</v>
      </c>
    </row>
    <row r="72" spans="1:17" x14ac:dyDescent="0.25">
      <c r="A72" t="str">
        <f t="shared" si="2"/>
        <v>TCES.BCHIMP</v>
      </c>
      <c r="B72" s="1" t="s">
        <v>107</v>
      </c>
      <c r="C72" s="1" t="s">
        <v>108</v>
      </c>
      <c r="D72" s="1" t="s">
        <v>23</v>
      </c>
      <c r="E72" s="2">
        <v>-17135.310000000001</v>
      </c>
      <c r="F72" s="2">
        <v>-16106.740000000003</v>
      </c>
      <c r="G72" s="2">
        <v>-1282.4100000000001</v>
      </c>
      <c r="H72" s="2">
        <v>0</v>
      </c>
      <c r="I72" s="2">
        <v>-40224.01</v>
      </c>
      <c r="J72" s="2">
        <v>-98520.079999999987</v>
      </c>
      <c r="K72" s="2">
        <v>-2277.9699999999998</v>
      </c>
      <c r="L72" s="2">
        <v>-15002.74</v>
      </c>
      <c r="M72" s="2">
        <v>0</v>
      </c>
      <c r="N72" s="2">
        <v>-32.29</v>
      </c>
      <c r="O72" s="2">
        <v>0</v>
      </c>
      <c r="P72" s="2">
        <v>-256.77</v>
      </c>
      <c r="Q72" s="2">
        <f t="shared" si="3"/>
        <v>-190838.31999999998</v>
      </c>
    </row>
    <row r="73" spans="1:17" x14ac:dyDescent="0.25">
      <c r="A73" t="str">
        <f t="shared" si="2"/>
        <v>TCES.BCHEXP</v>
      </c>
      <c r="B73" s="1" t="s">
        <v>107</v>
      </c>
      <c r="C73" s="1" t="s">
        <v>110</v>
      </c>
      <c r="D73" s="1" t="s">
        <v>31</v>
      </c>
      <c r="E73" s="2">
        <v>282.38</v>
      </c>
      <c r="F73" s="2">
        <v>0</v>
      </c>
      <c r="G73" s="2">
        <v>282.08</v>
      </c>
      <c r="H73" s="2">
        <v>64.38000000000001</v>
      </c>
      <c r="I73" s="2">
        <v>406.56</v>
      </c>
      <c r="J73" s="2">
        <v>1151.43</v>
      </c>
      <c r="K73" s="2">
        <v>908.50999999999976</v>
      </c>
      <c r="L73" s="2">
        <v>961.88999999999942</v>
      </c>
      <c r="M73" s="2">
        <v>1538.02</v>
      </c>
      <c r="N73" s="2">
        <v>5388.9500000000007</v>
      </c>
      <c r="O73" s="2">
        <v>432.82</v>
      </c>
      <c r="P73" s="2">
        <v>446.15</v>
      </c>
      <c r="Q73" s="2">
        <f t="shared" si="3"/>
        <v>11863.17</v>
      </c>
    </row>
    <row r="74" spans="1:17" x14ac:dyDescent="0.25">
      <c r="A74" t="str">
        <f t="shared" si="2"/>
        <v>PWX.FNG1</v>
      </c>
      <c r="B74" s="1" t="s">
        <v>111</v>
      </c>
      <c r="C74" s="1" t="s">
        <v>112</v>
      </c>
      <c r="D74" s="1" t="s">
        <v>112</v>
      </c>
      <c r="E74" s="2">
        <v>-5217.5999999999995</v>
      </c>
      <c r="F74" s="2">
        <v>-3344.87</v>
      </c>
      <c r="G74" s="2">
        <v>-457.37</v>
      </c>
      <c r="H74" s="2">
        <v>-578.91</v>
      </c>
      <c r="I74" s="2">
        <v>-19666.500000000004</v>
      </c>
      <c r="J74" s="2">
        <v>-43912.450000000012</v>
      </c>
      <c r="K74" s="2">
        <v>-2372.1900000000005</v>
      </c>
      <c r="L74" s="2">
        <v>-7884.9300000000012</v>
      </c>
      <c r="M74" s="2">
        <v>-3020.24</v>
      </c>
      <c r="N74" s="2">
        <v>-4091.9799999999996</v>
      </c>
      <c r="O74" s="2">
        <v>-4791.7199999999993</v>
      </c>
      <c r="P74" s="2">
        <v>-1700.3600000000001</v>
      </c>
      <c r="Q74" s="2">
        <f t="shared" si="3"/>
        <v>-97039.120000000024</v>
      </c>
    </row>
    <row r="75" spans="1:17" x14ac:dyDescent="0.25">
      <c r="A75" t="str">
        <f t="shared" si="2"/>
        <v>TAU.GHO</v>
      </c>
      <c r="B75" s="1" t="s">
        <v>34</v>
      </c>
      <c r="C75" s="1" t="s">
        <v>113</v>
      </c>
      <c r="D75" s="1" t="s">
        <v>113</v>
      </c>
      <c r="E75" s="2">
        <v>-20473.429999999997</v>
      </c>
      <c r="F75" s="2">
        <v>-19667.560000000001</v>
      </c>
      <c r="G75" s="2">
        <v>-10380.040000000001</v>
      </c>
      <c r="H75" s="2">
        <v>-9573.0399999999991</v>
      </c>
      <c r="I75" s="2">
        <v>-46954.21</v>
      </c>
      <c r="J75" s="2">
        <v>-80055.110000000015</v>
      </c>
      <c r="K75" s="2">
        <v>-18628.05</v>
      </c>
      <c r="L75" s="2">
        <v>-18493.100000000002</v>
      </c>
      <c r="M75" s="2">
        <v>-11542.380000000001</v>
      </c>
      <c r="N75" s="2">
        <v>-10866.73</v>
      </c>
      <c r="O75" s="2">
        <v>-7709.3599999999988</v>
      </c>
      <c r="P75" s="2">
        <v>-8641.26</v>
      </c>
      <c r="Q75" s="2">
        <f t="shared" si="3"/>
        <v>-262984.27</v>
      </c>
    </row>
    <row r="76" spans="1:17" x14ac:dyDescent="0.25">
      <c r="A76" t="str">
        <f t="shared" si="2"/>
        <v>CPW.GN1</v>
      </c>
      <c r="B76" s="1" t="s">
        <v>114</v>
      </c>
      <c r="C76" s="1" t="s">
        <v>115</v>
      </c>
      <c r="D76" s="1" t="s">
        <v>115</v>
      </c>
      <c r="E76" s="2">
        <v>235381.88</v>
      </c>
      <c r="F76" s="2">
        <v>184805.37000000002</v>
      </c>
      <c r="G76" s="2">
        <v>138829.57</v>
      </c>
      <c r="H76" s="2">
        <v>136241.08999999997</v>
      </c>
      <c r="I76" s="2">
        <v>24303.05</v>
      </c>
      <c r="J76" s="2">
        <v>622120.64000000013</v>
      </c>
      <c r="K76" s="2">
        <v>147551.18999999997</v>
      </c>
      <c r="L76" s="2">
        <v>212348.62000000005</v>
      </c>
      <c r="M76" s="2">
        <v>127532.37000000004</v>
      </c>
      <c r="N76" s="2">
        <v>148755.21000000005</v>
      </c>
      <c r="O76" s="2">
        <v>144901.63999999998</v>
      </c>
      <c r="P76" s="2">
        <v>150785.76000000004</v>
      </c>
      <c r="Q76" s="2">
        <f t="shared" si="3"/>
        <v>2273556.3900000006</v>
      </c>
    </row>
    <row r="77" spans="1:17" x14ac:dyDescent="0.25">
      <c r="A77" t="str">
        <f t="shared" si="2"/>
        <v>CPW.GN2</v>
      </c>
      <c r="B77" s="1" t="s">
        <v>114</v>
      </c>
      <c r="C77" s="1" t="s">
        <v>116</v>
      </c>
      <c r="D77" s="1" t="s">
        <v>116</v>
      </c>
      <c r="E77" s="2">
        <v>220989.58999999997</v>
      </c>
      <c r="F77" s="2">
        <v>194736.02000000002</v>
      </c>
      <c r="G77" s="2">
        <v>134011.46000000002</v>
      </c>
      <c r="H77" s="2">
        <v>130258.01999999997</v>
      </c>
      <c r="I77" s="2">
        <v>331138.9499999999</v>
      </c>
      <c r="J77" s="2">
        <v>605823.01</v>
      </c>
      <c r="K77" s="2">
        <v>133030.73999999996</v>
      </c>
      <c r="L77" s="2">
        <v>193040.62000000008</v>
      </c>
      <c r="M77" s="2">
        <v>119145.79999999997</v>
      </c>
      <c r="N77" s="2">
        <v>145338.41999999998</v>
      </c>
      <c r="O77" s="2">
        <v>139497.04</v>
      </c>
      <c r="P77" s="2">
        <v>142244.32</v>
      </c>
      <c r="Q77" s="2">
        <f t="shared" si="3"/>
        <v>2489253.9900000002</v>
      </c>
    </row>
    <row r="78" spans="1:17" x14ac:dyDescent="0.25">
      <c r="A78" t="str">
        <f t="shared" si="2"/>
        <v>EPDG.GN3</v>
      </c>
      <c r="B78" s="1" t="s">
        <v>117</v>
      </c>
      <c r="C78" s="1" t="s">
        <v>118</v>
      </c>
      <c r="D78" s="1" t="s">
        <v>118</v>
      </c>
      <c r="E78" s="2">
        <v>242130.28999999998</v>
      </c>
      <c r="F78" s="2">
        <v>211150.86999999994</v>
      </c>
      <c r="G78" s="2">
        <v>144090.06000000006</v>
      </c>
      <c r="H78" s="2">
        <v>135894.34000000003</v>
      </c>
      <c r="I78" s="2">
        <v>377778.62999999995</v>
      </c>
      <c r="J78" s="2">
        <v>657003.21</v>
      </c>
      <c r="K78" s="2">
        <v>140889.25999999995</v>
      </c>
      <c r="L78" s="2">
        <v>217344.08</v>
      </c>
      <c r="M78" s="2">
        <v>128700.57000000004</v>
      </c>
      <c r="N78" s="2">
        <v>158660.09999999998</v>
      </c>
      <c r="O78" s="2">
        <v>150266.04</v>
      </c>
      <c r="P78" s="2">
        <v>150904.42000000004</v>
      </c>
      <c r="Q78" s="2">
        <f t="shared" si="3"/>
        <v>2714811.8699999996</v>
      </c>
    </row>
    <row r="79" spans="1:17" x14ac:dyDescent="0.25">
      <c r="A79" t="str">
        <f t="shared" si="2"/>
        <v>CFPL.GPEC</v>
      </c>
      <c r="B79" s="1" t="s">
        <v>119</v>
      </c>
      <c r="C79" s="1" t="s">
        <v>120</v>
      </c>
      <c r="D79" s="1" t="s">
        <v>120</v>
      </c>
      <c r="E79" s="2">
        <v>-19823.97</v>
      </c>
      <c r="F79" s="2">
        <v>-15183.240000000002</v>
      </c>
      <c r="G79" s="2">
        <v>-11052.069999999998</v>
      </c>
      <c r="H79" s="2">
        <v>-9565.5399999999991</v>
      </c>
      <c r="I79" s="2">
        <v>-26030.260000000002</v>
      </c>
      <c r="J79" s="2">
        <v>-28702.1</v>
      </c>
      <c r="K79" s="2">
        <v>-8613.77</v>
      </c>
      <c r="L79" s="2">
        <v>-12207.039999999999</v>
      </c>
      <c r="M79" s="2">
        <v>-4518.09</v>
      </c>
      <c r="N79" s="2">
        <v>-8600.66</v>
      </c>
      <c r="O79" s="2">
        <v>-8815.0699999999979</v>
      </c>
      <c r="P79" s="2">
        <v>-10875.71</v>
      </c>
      <c r="Q79" s="2">
        <f t="shared" si="3"/>
        <v>-163987.52000000002</v>
      </c>
    </row>
    <row r="80" spans="1:17" x14ac:dyDescent="0.25">
      <c r="A80" t="str">
        <f t="shared" si="2"/>
        <v>NXI.GWW1</v>
      </c>
      <c r="B80" s="1" t="s">
        <v>166</v>
      </c>
      <c r="C80" s="1" t="s">
        <v>122</v>
      </c>
      <c r="D80" s="1" t="s">
        <v>122</v>
      </c>
      <c r="E80" s="2">
        <v>2226.8099999999981</v>
      </c>
      <c r="F80" s="2">
        <v>1044.7099999999994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f t="shared" si="3"/>
        <v>3271.5199999999977</v>
      </c>
    </row>
    <row r="81" spans="1:17" x14ac:dyDescent="0.25">
      <c r="A81" t="str">
        <f t="shared" si="2"/>
        <v>TAC3.GWW1</v>
      </c>
      <c r="B81" s="1" t="s">
        <v>121</v>
      </c>
      <c r="C81" s="1" t="s">
        <v>122</v>
      </c>
      <c r="D81" s="1" t="s">
        <v>122</v>
      </c>
      <c r="E81" s="2">
        <v>0</v>
      </c>
      <c r="F81" s="2">
        <v>0</v>
      </c>
      <c r="G81" s="2">
        <v>1542.0900000000013</v>
      </c>
      <c r="H81" s="2">
        <v>1255.3400000000008</v>
      </c>
      <c r="I81" s="2">
        <v>889.47000000000014</v>
      </c>
      <c r="J81" s="2">
        <v>969.90999999999963</v>
      </c>
      <c r="K81" s="2">
        <v>386.41999999999922</v>
      </c>
      <c r="L81" s="2">
        <v>457.19000000000023</v>
      </c>
      <c r="M81" s="2">
        <v>583.97</v>
      </c>
      <c r="N81" s="2">
        <v>1641.3000000000006</v>
      </c>
      <c r="O81" s="2">
        <v>1658.9499999999994</v>
      </c>
      <c r="P81" s="2">
        <v>1798.8400000000004</v>
      </c>
      <c r="Q81" s="2">
        <f t="shared" si="3"/>
        <v>11183.480000000001</v>
      </c>
    </row>
    <row r="82" spans="1:17" x14ac:dyDescent="0.25">
      <c r="A82" t="str">
        <f t="shared" si="2"/>
        <v>HWP.HAL1</v>
      </c>
      <c r="B82" s="1" t="s">
        <v>123</v>
      </c>
      <c r="C82" s="1" t="s">
        <v>124</v>
      </c>
      <c r="D82" s="1" t="s">
        <v>124</v>
      </c>
      <c r="E82" s="2">
        <v>-33009.019999999997</v>
      </c>
      <c r="F82" s="2">
        <v>-20522.559999999998</v>
      </c>
      <c r="G82" s="2">
        <v>-17358.599999999999</v>
      </c>
      <c r="H82" s="2">
        <v>-18162.689999999995</v>
      </c>
      <c r="I82" s="2">
        <v>-31860.080000000002</v>
      </c>
      <c r="J82" s="2">
        <v>-28782.080000000005</v>
      </c>
      <c r="K82" s="2">
        <v>-14498.079999999998</v>
      </c>
      <c r="L82" s="2">
        <v>-12071.02</v>
      </c>
      <c r="M82" s="2">
        <v>-12963.46</v>
      </c>
      <c r="N82" s="2">
        <v>-17456.829999999998</v>
      </c>
      <c r="O82" s="2">
        <v>-14614.04</v>
      </c>
      <c r="P82" s="2">
        <v>-13432.13</v>
      </c>
      <c r="Q82" s="2">
        <f t="shared" si="3"/>
        <v>-234730.58999999997</v>
      </c>
    </row>
    <row r="83" spans="1:17" x14ac:dyDescent="0.25">
      <c r="A83" t="str">
        <f t="shared" si="2"/>
        <v>MPLP.HRM</v>
      </c>
      <c r="B83" s="1" t="s">
        <v>125</v>
      </c>
      <c r="C83" s="1" t="s">
        <v>126</v>
      </c>
      <c r="D83" s="1" t="s">
        <v>126</v>
      </c>
      <c r="E83" s="2">
        <v>-225041.34</v>
      </c>
      <c r="F83" s="2">
        <v>-183535.75000000003</v>
      </c>
      <c r="G83" s="2">
        <v>-25491.899999999998</v>
      </c>
      <c r="H83" s="2">
        <v>-1406.7299999999998</v>
      </c>
      <c r="I83" s="2">
        <v>-277518.92000000004</v>
      </c>
      <c r="J83" s="2">
        <v>-834451.80999999994</v>
      </c>
      <c r="K83" s="2">
        <v>-70557.399999999994</v>
      </c>
      <c r="L83" s="2">
        <v>0</v>
      </c>
      <c r="M83" s="2">
        <v>0</v>
      </c>
      <c r="N83" s="2">
        <v>0</v>
      </c>
      <c r="O83" s="2">
        <v>-98997.27</v>
      </c>
      <c r="P83" s="2">
        <v>-124208.27</v>
      </c>
      <c r="Q83" s="2">
        <f t="shared" si="3"/>
        <v>-1841209.3900000001</v>
      </c>
    </row>
    <row r="84" spans="1:17" x14ac:dyDescent="0.25">
      <c r="A84" t="str">
        <f t="shared" si="2"/>
        <v>TAU.HSH</v>
      </c>
      <c r="B84" s="1" t="s">
        <v>34</v>
      </c>
      <c r="C84" s="1" t="s">
        <v>127</v>
      </c>
      <c r="D84" s="1" t="s">
        <v>127</v>
      </c>
      <c r="E84" s="2">
        <v>-8029.15</v>
      </c>
      <c r="F84" s="2">
        <v>-9579.7800000000007</v>
      </c>
      <c r="G84" s="2">
        <v>-5623.22</v>
      </c>
      <c r="H84" s="2">
        <v>-4931.3600000000006</v>
      </c>
      <c r="I84" s="2">
        <v>-23555.32</v>
      </c>
      <c r="J84" s="2">
        <v>-46258.5</v>
      </c>
      <c r="K84" s="2">
        <v>-10867.93</v>
      </c>
      <c r="L84" s="2">
        <v>-12114.24</v>
      </c>
      <c r="M84" s="2">
        <v>-7115.8500000000013</v>
      </c>
      <c r="N84" s="2">
        <v>-5704.0400000000009</v>
      </c>
      <c r="O84" s="2">
        <v>-3751.7400000000002</v>
      </c>
      <c r="P84" s="2">
        <v>-3915.78</v>
      </c>
      <c r="Q84" s="2">
        <f t="shared" si="3"/>
        <v>-141446.91</v>
      </c>
    </row>
    <row r="85" spans="1:17" x14ac:dyDescent="0.25">
      <c r="A85" t="str">
        <f t="shared" si="2"/>
        <v>VQW.IEW1</v>
      </c>
      <c r="B85" s="1" t="s">
        <v>32</v>
      </c>
      <c r="C85" s="1" t="s">
        <v>128</v>
      </c>
      <c r="D85" s="1" t="s">
        <v>128</v>
      </c>
      <c r="E85" s="2">
        <v>6738.8099999999968</v>
      </c>
      <c r="F85" s="2">
        <v>3495.34</v>
      </c>
      <c r="G85" s="2">
        <v>5212.4000000000042</v>
      </c>
      <c r="H85" s="2">
        <v>3465.1299999999987</v>
      </c>
      <c r="I85" s="2">
        <v>2131.4899999999993</v>
      </c>
      <c r="J85" s="2">
        <v>2444.2100000000005</v>
      </c>
      <c r="K85" s="2">
        <v>1938.5199999999995</v>
      </c>
      <c r="L85" s="2">
        <v>1939.1300000000008</v>
      </c>
      <c r="M85" s="2">
        <v>2714.5200000000009</v>
      </c>
      <c r="N85" s="2">
        <v>3808.4500000000007</v>
      </c>
      <c r="O85" s="2">
        <v>3952.8399999999997</v>
      </c>
      <c r="P85" s="2">
        <v>4705.8100000000013</v>
      </c>
      <c r="Q85" s="2">
        <f t="shared" si="3"/>
        <v>42546.649999999994</v>
      </c>
    </row>
    <row r="86" spans="1:17" x14ac:dyDescent="0.25">
      <c r="A86" t="str">
        <f t="shared" si="2"/>
        <v>VQW.IEW2</v>
      </c>
      <c r="B86" s="1" t="s">
        <v>32</v>
      </c>
      <c r="C86" s="1" t="s">
        <v>129</v>
      </c>
      <c r="D86" s="1" t="s">
        <v>129</v>
      </c>
      <c r="E86" s="2">
        <v>7555.62</v>
      </c>
      <c r="F86" s="2">
        <v>4235.26</v>
      </c>
      <c r="G86" s="2">
        <v>6004.68</v>
      </c>
      <c r="H86" s="2">
        <v>3899.8700000000003</v>
      </c>
      <c r="I86" s="2">
        <v>2315.5099999999993</v>
      </c>
      <c r="J86" s="2">
        <v>3155.24</v>
      </c>
      <c r="K86" s="2">
        <v>2117.0700000000002</v>
      </c>
      <c r="L86" s="2">
        <v>2311.8699999999994</v>
      </c>
      <c r="M86" s="2">
        <v>3206.0800000000013</v>
      </c>
      <c r="N86" s="2">
        <v>4103.43</v>
      </c>
      <c r="O86" s="2">
        <v>4460.1599999999989</v>
      </c>
      <c r="P86" s="2">
        <v>5272.2100000000009</v>
      </c>
      <c r="Q86" s="2">
        <f t="shared" si="3"/>
        <v>48636.999999999993</v>
      </c>
    </row>
    <row r="87" spans="1:17" x14ac:dyDescent="0.25">
      <c r="A87" t="str">
        <f t="shared" si="2"/>
        <v>TAU.INT</v>
      </c>
      <c r="B87" s="1" t="s">
        <v>34</v>
      </c>
      <c r="C87" s="1" t="s">
        <v>130</v>
      </c>
      <c r="D87" s="1" t="s">
        <v>130</v>
      </c>
      <c r="E87" s="2">
        <v>-480.4</v>
      </c>
      <c r="F87" s="2">
        <v>-680.89</v>
      </c>
      <c r="G87" s="2">
        <v>-464.09</v>
      </c>
      <c r="H87" s="2">
        <v>-416.51000000000005</v>
      </c>
      <c r="I87" s="2">
        <v>-4.9400000000000004</v>
      </c>
      <c r="J87" s="2">
        <v>-2600.04</v>
      </c>
      <c r="K87" s="2">
        <v>-939.79</v>
      </c>
      <c r="L87" s="2">
        <v>-1301.6100000000001</v>
      </c>
      <c r="M87" s="2">
        <v>-127.16999999999999</v>
      </c>
      <c r="N87" s="2">
        <v>-187.39999999999998</v>
      </c>
      <c r="O87" s="2">
        <v>-330.87</v>
      </c>
      <c r="P87" s="2">
        <v>-418.98</v>
      </c>
      <c r="Q87" s="2">
        <f t="shared" si="3"/>
        <v>-7952.6900000000005</v>
      </c>
    </row>
    <row r="88" spans="1:17" x14ac:dyDescent="0.25">
      <c r="A88" t="str">
        <f t="shared" si="2"/>
        <v>ESSO.IOR1</v>
      </c>
      <c r="B88" s="1" t="s">
        <v>131</v>
      </c>
      <c r="C88" s="1" t="s">
        <v>132</v>
      </c>
      <c r="D88" s="1" t="s">
        <v>132</v>
      </c>
      <c r="E88" s="2">
        <v>26731.3</v>
      </c>
      <c r="F88" s="2">
        <v>63961.89</v>
      </c>
      <c r="G88" s="2">
        <v>49419.35</v>
      </c>
      <c r="H88" s="2">
        <v>58975.68</v>
      </c>
      <c r="I88" s="2">
        <v>75282.45</v>
      </c>
      <c r="J88" s="2">
        <v>252428.92</v>
      </c>
      <c r="K88" s="2">
        <v>60779.14</v>
      </c>
      <c r="L88" s="2">
        <v>57441.81</v>
      </c>
      <c r="M88" s="2">
        <v>41025.169999999991</v>
      </c>
      <c r="N88" s="2">
        <v>66773.679999999993</v>
      </c>
      <c r="O88" s="2">
        <v>74468.350000000006</v>
      </c>
      <c r="P88" s="2">
        <v>77195.610000000015</v>
      </c>
      <c r="Q88" s="2">
        <f t="shared" si="3"/>
        <v>904483.35000000009</v>
      </c>
    </row>
    <row r="89" spans="1:17" x14ac:dyDescent="0.25">
      <c r="A89" t="str">
        <f t="shared" si="2"/>
        <v>IORV.IOR3</v>
      </c>
      <c r="B89" s="1" t="s">
        <v>134</v>
      </c>
      <c r="C89" s="1" t="s">
        <v>133</v>
      </c>
      <c r="D89" s="1" t="s">
        <v>133</v>
      </c>
      <c r="E89" s="2">
        <v>0</v>
      </c>
      <c r="F89" s="2">
        <v>0</v>
      </c>
      <c r="G89" s="2">
        <v>2.5399999999999996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f t="shared" si="3"/>
        <v>2.5399999999999996</v>
      </c>
    </row>
    <row r="90" spans="1:17" x14ac:dyDescent="0.25">
      <c r="A90" t="str">
        <f t="shared" si="2"/>
        <v>TAU.KAN</v>
      </c>
      <c r="B90" s="1" t="s">
        <v>34</v>
      </c>
      <c r="C90" s="1" t="s">
        <v>135</v>
      </c>
      <c r="D90" s="1" t="s">
        <v>135</v>
      </c>
      <c r="E90" s="2">
        <v>-8185.18</v>
      </c>
      <c r="F90" s="2">
        <v>-3469.55</v>
      </c>
      <c r="G90" s="2">
        <v>-5778.84</v>
      </c>
      <c r="H90" s="2">
        <v>-5122.3999999999996</v>
      </c>
      <c r="I90" s="2">
        <v>-22008.289999999997</v>
      </c>
      <c r="J90" s="2">
        <v>-41242.070000000007</v>
      </c>
      <c r="K90" s="2">
        <v>-9884.7599999999984</v>
      </c>
      <c r="L90" s="2">
        <v>-11405.49</v>
      </c>
      <c r="M90" s="2">
        <v>-6616.47</v>
      </c>
      <c r="N90" s="2">
        <v>-5823.85</v>
      </c>
      <c r="O90" s="2">
        <v>-4561.45</v>
      </c>
      <c r="P90" s="2">
        <v>-4914.1400000000003</v>
      </c>
      <c r="Q90" s="2">
        <f t="shared" si="3"/>
        <v>-129012.49</v>
      </c>
    </row>
    <row r="91" spans="1:17" x14ac:dyDescent="0.25">
      <c r="A91" t="str">
        <f t="shared" si="2"/>
        <v>EEC.KH1</v>
      </c>
      <c r="B91" s="1" t="s">
        <v>26</v>
      </c>
      <c r="C91" s="1" t="s">
        <v>136</v>
      </c>
      <c r="D91" s="1" t="s">
        <v>136</v>
      </c>
      <c r="E91" s="2">
        <v>332072.83</v>
      </c>
      <c r="F91" s="2">
        <v>264158.81000000006</v>
      </c>
      <c r="G91" s="2">
        <v>65966.420000000013</v>
      </c>
      <c r="H91" s="2">
        <v>0</v>
      </c>
      <c r="I91" s="2">
        <v>241322.39999999997</v>
      </c>
      <c r="J91" s="2">
        <v>886200.58000000007</v>
      </c>
      <c r="K91" s="2">
        <v>164915.04000000004</v>
      </c>
      <c r="L91" s="2">
        <v>293268.85999999987</v>
      </c>
      <c r="M91" s="2">
        <v>182151.66</v>
      </c>
      <c r="N91" s="2">
        <v>211202.31999999995</v>
      </c>
      <c r="O91" s="2">
        <v>165681.17999999996</v>
      </c>
      <c r="P91" s="2">
        <v>206419.33</v>
      </c>
      <c r="Q91" s="2">
        <f t="shared" si="3"/>
        <v>3013359.4300000006</v>
      </c>
    </row>
    <row r="92" spans="1:17" x14ac:dyDescent="0.25">
      <c r="A92" t="str">
        <f t="shared" si="2"/>
        <v>EEC.KH2</v>
      </c>
      <c r="B92" s="1" t="s">
        <v>26</v>
      </c>
      <c r="C92" s="1" t="s">
        <v>137</v>
      </c>
      <c r="D92" s="1" t="s">
        <v>137</v>
      </c>
      <c r="E92" s="2">
        <v>322469.77999999997</v>
      </c>
      <c r="F92" s="2">
        <v>266260.21000000002</v>
      </c>
      <c r="G92" s="2">
        <v>164761.66999999998</v>
      </c>
      <c r="H92" s="2">
        <v>182674.37</v>
      </c>
      <c r="I92" s="2">
        <v>190133.93000000005</v>
      </c>
      <c r="J92" s="2">
        <v>653179.56000000006</v>
      </c>
      <c r="K92" s="2">
        <v>167466.62000000002</v>
      </c>
      <c r="L92" s="2">
        <v>252580.30000000005</v>
      </c>
      <c r="M92" s="2">
        <v>172038.66999999998</v>
      </c>
      <c r="N92" s="2">
        <v>190375.93</v>
      </c>
      <c r="O92" s="2">
        <v>162481.95999999996</v>
      </c>
      <c r="P92" s="2">
        <v>193781.00999999998</v>
      </c>
      <c r="Q92" s="2">
        <f t="shared" si="3"/>
        <v>2918204.0100000002</v>
      </c>
    </row>
    <row r="93" spans="1:17" x14ac:dyDescent="0.25">
      <c r="A93" t="str">
        <f t="shared" si="2"/>
        <v>TAKH.KH3</v>
      </c>
      <c r="B93" s="1" t="s">
        <v>138</v>
      </c>
      <c r="C93" s="1" t="s">
        <v>139</v>
      </c>
      <c r="D93" s="1" t="s">
        <v>139</v>
      </c>
      <c r="E93" s="2">
        <v>258092.91999999998</v>
      </c>
      <c r="F93" s="2">
        <v>224958.88</v>
      </c>
      <c r="G93" s="2">
        <v>152716.57</v>
      </c>
      <c r="H93" s="2">
        <v>147726.41999999995</v>
      </c>
      <c r="I93" s="2">
        <v>405118.82</v>
      </c>
      <c r="J93" s="2">
        <v>498331.12000000011</v>
      </c>
      <c r="K93" s="2">
        <v>127527.58000000003</v>
      </c>
      <c r="L93" s="2">
        <v>0</v>
      </c>
      <c r="M93" s="2">
        <v>111035.76000000004</v>
      </c>
      <c r="N93" s="2">
        <v>180102.43000000002</v>
      </c>
      <c r="O93" s="2">
        <v>168737.26</v>
      </c>
      <c r="P93" s="2">
        <v>162482.27000000005</v>
      </c>
      <c r="Q93" s="2">
        <f t="shared" si="3"/>
        <v>2436830.0299999998</v>
      </c>
    </row>
    <row r="94" spans="1:17" x14ac:dyDescent="0.25">
      <c r="A94" t="str">
        <f t="shared" si="2"/>
        <v>KHW.KHW1</v>
      </c>
      <c r="B94" s="1" t="s">
        <v>140</v>
      </c>
      <c r="C94" s="1" t="s">
        <v>141</v>
      </c>
      <c r="D94" s="1" t="s">
        <v>141</v>
      </c>
      <c r="E94" s="2">
        <v>3220.2300000000009</v>
      </c>
      <c r="F94" s="2">
        <v>1245.5300000000004</v>
      </c>
      <c r="G94" s="2">
        <v>2013.7799999999997</v>
      </c>
      <c r="H94" s="2">
        <v>1449.7699999999993</v>
      </c>
      <c r="I94" s="2">
        <v>881.46000000000026</v>
      </c>
      <c r="J94" s="2">
        <v>1456.949999999998</v>
      </c>
      <c r="K94" s="2">
        <v>592.3700000000008</v>
      </c>
      <c r="L94" s="2">
        <v>688.72999999999934</v>
      </c>
      <c r="M94" s="2">
        <v>810.83999999999912</v>
      </c>
      <c r="N94" s="2">
        <v>1702.48</v>
      </c>
      <c r="O94" s="2">
        <v>1911.29</v>
      </c>
      <c r="P94" s="2">
        <v>2045.0199999999988</v>
      </c>
      <c r="Q94" s="2">
        <f t="shared" si="3"/>
        <v>18018.449999999997</v>
      </c>
    </row>
    <row r="95" spans="1:17" x14ac:dyDescent="0.25">
      <c r="A95" t="str">
        <f t="shared" si="2"/>
        <v>MANH.SPCIMP</v>
      </c>
      <c r="B95" s="1" t="s">
        <v>142</v>
      </c>
      <c r="C95" s="1" t="s">
        <v>143</v>
      </c>
      <c r="D95" s="1" t="s">
        <v>79</v>
      </c>
      <c r="E95" s="2">
        <v>0</v>
      </c>
      <c r="F95" s="2">
        <v>-15.6</v>
      </c>
      <c r="G95" s="2">
        <v>-399.24999999999994</v>
      </c>
      <c r="H95" s="2">
        <v>0</v>
      </c>
      <c r="I95" s="2">
        <v>-4935.8999999999996</v>
      </c>
      <c r="J95" s="2">
        <v>-10137.819999999998</v>
      </c>
      <c r="K95" s="2">
        <v>-2102.98</v>
      </c>
      <c r="L95" s="2">
        <v>-6307.67</v>
      </c>
      <c r="M95" s="2">
        <v>-359.71000000000004</v>
      </c>
      <c r="N95" s="2">
        <v>-415.77</v>
      </c>
      <c r="O95" s="2">
        <v>-2109.54</v>
      </c>
      <c r="P95" s="2">
        <v>-1221.31</v>
      </c>
      <c r="Q95" s="2">
        <f t="shared" si="3"/>
        <v>-28005.550000000003</v>
      </c>
    </row>
    <row r="96" spans="1:17" x14ac:dyDescent="0.25">
      <c r="A96" t="str">
        <f t="shared" si="2"/>
        <v>MEGE.MEG1</v>
      </c>
      <c r="B96" s="1" t="s">
        <v>144</v>
      </c>
      <c r="C96" s="1" t="s">
        <v>145</v>
      </c>
      <c r="D96" s="1" t="s">
        <v>145</v>
      </c>
      <c r="E96" s="2">
        <v>70032.209999999992</v>
      </c>
      <c r="F96" s="2">
        <v>63535</v>
      </c>
      <c r="G96" s="2">
        <v>40840.929999999993</v>
      </c>
      <c r="H96" s="2">
        <v>37768.639999999999</v>
      </c>
      <c r="I96" s="2">
        <v>59757.94</v>
      </c>
      <c r="J96" s="2">
        <v>66255.319999999992</v>
      </c>
      <c r="K96" s="2">
        <v>31018.86</v>
      </c>
      <c r="L96" s="2">
        <v>51215.74</v>
      </c>
      <c r="M96" s="2">
        <v>32535.72</v>
      </c>
      <c r="N96" s="2">
        <v>40070.300000000003</v>
      </c>
      <c r="O96" s="2">
        <v>35758.579999999994</v>
      </c>
      <c r="P96" s="2">
        <v>41870.49</v>
      </c>
      <c r="Q96" s="2">
        <f t="shared" si="3"/>
        <v>570659.73</v>
      </c>
    </row>
    <row r="97" spans="1:17" x14ac:dyDescent="0.25">
      <c r="A97" t="str">
        <f t="shared" si="2"/>
        <v>MAGE.120SIMP</v>
      </c>
      <c r="B97" s="1" t="s">
        <v>146</v>
      </c>
      <c r="C97" s="1" t="s">
        <v>249</v>
      </c>
      <c r="D97" s="1" t="s">
        <v>77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-0.54</v>
      </c>
      <c r="P97" s="2">
        <v>0</v>
      </c>
      <c r="Q97" s="2">
        <f t="shared" si="3"/>
        <v>-0.54</v>
      </c>
    </row>
    <row r="98" spans="1:17" x14ac:dyDescent="0.25">
      <c r="A98" t="str">
        <f t="shared" si="2"/>
        <v>MAGE.SPCIMP</v>
      </c>
      <c r="B98" s="1" t="s">
        <v>146</v>
      </c>
      <c r="C98" s="1" t="s">
        <v>250</v>
      </c>
      <c r="D98" s="1" t="s">
        <v>79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-2.2200000000000002</v>
      </c>
      <c r="M98" s="2">
        <v>0</v>
      </c>
      <c r="N98" s="2">
        <v>0</v>
      </c>
      <c r="O98" s="2">
        <v>0</v>
      </c>
      <c r="P98" s="2">
        <v>0</v>
      </c>
      <c r="Q98" s="2">
        <f t="shared" si="3"/>
        <v>-2.2200000000000002</v>
      </c>
    </row>
    <row r="99" spans="1:17" x14ac:dyDescent="0.25">
      <c r="A99" t="str">
        <f t="shared" si="2"/>
        <v>MAGE.SPCEXP</v>
      </c>
      <c r="B99" s="1" t="s">
        <v>146</v>
      </c>
      <c r="C99" s="1" t="s">
        <v>251</v>
      </c>
      <c r="D99" s="1" t="s">
        <v>82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0.66000000000000558</v>
      </c>
      <c r="N99" s="2">
        <v>0</v>
      </c>
      <c r="O99" s="2">
        <v>2.4199999999999982</v>
      </c>
      <c r="P99" s="2">
        <v>0</v>
      </c>
      <c r="Q99" s="2">
        <f t="shared" si="3"/>
        <v>3.0800000000000036</v>
      </c>
    </row>
    <row r="100" spans="1:17" x14ac:dyDescent="0.25">
      <c r="A100" t="str">
        <f t="shared" si="2"/>
        <v>SCE.MKR1</v>
      </c>
      <c r="B100" s="1" t="s">
        <v>148</v>
      </c>
      <c r="C100" s="1" t="s">
        <v>149</v>
      </c>
      <c r="D100" s="1" t="s">
        <v>149</v>
      </c>
      <c r="E100" s="2">
        <v>26100.47</v>
      </c>
      <c r="F100" s="2">
        <v>21669.759999999995</v>
      </c>
      <c r="G100" s="2">
        <v>10758.72</v>
      </c>
      <c r="H100" s="2">
        <v>64.580000000000013</v>
      </c>
      <c r="I100" s="2">
        <v>19871.54</v>
      </c>
      <c r="J100" s="2">
        <v>38188.69999999999</v>
      </c>
      <c r="K100" s="2">
        <v>10413.640000000001</v>
      </c>
      <c r="L100" s="2">
        <v>14277.970000000001</v>
      </c>
      <c r="M100" s="2">
        <v>12887.68</v>
      </c>
      <c r="N100" s="2">
        <v>11902.34</v>
      </c>
      <c r="O100" s="2">
        <v>10517.36</v>
      </c>
      <c r="P100" s="2">
        <v>11604.49</v>
      </c>
      <c r="Q100" s="2">
        <f t="shared" si="3"/>
        <v>188257.25</v>
      </c>
    </row>
    <row r="101" spans="1:17" x14ac:dyDescent="0.25">
      <c r="A101" t="str">
        <f t="shared" si="2"/>
        <v>TCN.MKRC</v>
      </c>
      <c r="B101" s="1" t="s">
        <v>36</v>
      </c>
      <c r="C101" s="1" t="s">
        <v>150</v>
      </c>
      <c r="D101" s="1" t="s">
        <v>150</v>
      </c>
      <c r="E101" s="2">
        <v>37316.94</v>
      </c>
      <c r="F101" s="2">
        <v>32702.439999999988</v>
      </c>
      <c r="G101" s="2">
        <v>11668.230000000001</v>
      </c>
      <c r="H101" s="2">
        <v>17585.789999999994</v>
      </c>
      <c r="I101" s="2">
        <v>53121.710000000006</v>
      </c>
      <c r="J101" s="2">
        <v>88056.299999999974</v>
      </c>
      <c r="K101" s="2">
        <v>16013.570000000011</v>
      </c>
      <c r="L101" s="2">
        <v>23123.960000000014</v>
      </c>
      <c r="M101" s="2">
        <v>5510.7000000000053</v>
      </c>
      <c r="N101" s="2">
        <v>24664.070000000003</v>
      </c>
      <c r="O101" s="2">
        <v>24589.73</v>
      </c>
      <c r="P101" s="2">
        <v>25313.25</v>
      </c>
      <c r="Q101" s="2">
        <f t="shared" si="3"/>
        <v>359666.69</v>
      </c>
    </row>
    <row r="102" spans="1:17" x14ac:dyDescent="0.25">
      <c r="A102" t="str">
        <f t="shared" si="2"/>
        <v>MSCG.BCHIMP</v>
      </c>
      <c r="B102" s="1" t="s">
        <v>151</v>
      </c>
      <c r="C102" s="1" t="s">
        <v>152</v>
      </c>
      <c r="D102" s="1" t="s">
        <v>23</v>
      </c>
      <c r="E102" s="2">
        <v>0</v>
      </c>
      <c r="F102" s="2">
        <v>0</v>
      </c>
      <c r="G102" s="2">
        <v>0</v>
      </c>
      <c r="H102" s="2">
        <v>0</v>
      </c>
      <c r="I102" s="2">
        <v>-140.64000000000001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f t="shared" si="3"/>
        <v>-140.64000000000001</v>
      </c>
    </row>
    <row r="103" spans="1:17" x14ac:dyDescent="0.25">
      <c r="A103" t="str">
        <f t="shared" si="2"/>
        <v>MSCG.120SIMP</v>
      </c>
      <c r="B103" s="1" t="s">
        <v>151</v>
      </c>
      <c r="C103" s="1" t="s">
        <v>153</v>
      </c>
      <c r="D103" s="1" t="s">
        <v>77</v>
      </c>
      <c r="E103" s="2">
        <v>-9162.2900000000063</v>
      </c>
      <c r="F103" s="2">
        <v>-9997.2699999999913</v>
      </c>
      <c r="G103" s="2">
        <v>-2396.2099999999996</v>
      </c>
      <c r="H103" s="2">
        <v>-841.16000000000065</v>
      </c>
      <c r="I103" s="2">
        <v>-14072.339999999991</v>
      </c>
      <c r="J103" s="2">
        <v>-33598.819999999992</v>
      </c>
      <c r="K103" s="2">
        <v>-1561.3900000000003</v>
      </c>
      <c r="L103" s="2">
        <v>-9561.350000000004</v>
      </c>
      <c r="M103" s="2">
        <v>-805.57</v>
      </c>
      <c r="N103" s="2">
        <v>-345.96999999999991</v>
      </c>
      <c r="O103" s="2">
        <v>-249.48000000000042</v>
      </c>
      <c r="P103" s="2">
        <v>-1114.9800000000007</v>
      </c>
      <c r="Q103" s="2">
        <f t="shared" si="3"/>
        <v>-83706.829999999987</v>
      </c>
    </row>
    <row r="104" spans="1:17" x14ac:dyDescent="0.25">
      <c r="A104" t="str">
        <f t="shared" si="2"/>
        <v>MSCG.BCHEXP</v>
      </c>
      <c r="B104" s="1" t="s">
        <v>151</v>
      </c>
      <c r="C104" s="1" t="s">
        <v>154</v>
      </c>
      <c r="D104" s="1" t="s">
        <v>31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160.43</v>
      </c>
      <c r="K104" s="2">
        <v>84.699999999999989</v>
      </c>
      <c r="L104" s="2">
        <v>0</v>
      </c>
      <c r="M104" s="2">
        <v>482.60000000000014</v>
      </c>
      <c r="N104" s="2">
        <v>336.27</v>
      </c>
      <c r="O104" s="2">
        <v>107.21000000000001</v>
      </c>
      <c r="P104" s="2">
        <v>76.75</v>
      </c>
      <c r="Q104" s="2">
        <f t="shared" si="3"/>
        <v>1247.96</v>
      </c>
    </row>
    <row r="105" spans="1:17" x14ac:dyDescent="0.25">
      <c r="A105" t="str">
        <f t="shared" si="2"/>
        <v>GPWF.NEP1</v>
      </c>
      <c r="B105" s="1" t="s">
        <v>156</v>
      </c>
      <c r="C105" s="1" t="s">
        <v>157</v>
      </c>
      <c r="D105" s="1" t="s">
        <v>157</v>
      </c>
      <c r="E105" s="2">
        <v>-2012.4399999999987</v>
      </c>
      <c r="F105" s="2">
        <v>-1488.8000000000009</v>
      </c>
      <c r="G105" s="2">
        <v>-1232.6900000000014</v>
      </c>
      <c r="H105" s="2">
        <v>-1422.6499999999992</v>
      </c>
      <c r="I105" s="2">
        <v>-3108.9099999999962</v>
      </c>
      <c r="J105" s="2">
        <v>-2549.4200000000005</v>
      </c>
      <c r="K105" s="2">
        <v>-1463.4600000000007</v>
      </c>
      <c r="L105" s="2">
        <v>-1843.9600000000003</v>
      </c>
      <c r="M105" s="2">
        <v>-1221.0200000000002</v>
      </c>
      <c r="N105" s="2">
        <v>-890.92999999999972</v>
      </c>
      <c r="O105" s="2">
        <v>-824.29000000000087</v>
      </c>
      <c r="P105" s="2">
        <v>-756.75999999999897</v>
      </c>
      <c r="Q105" s="2">
        <f t="shared" si="3"/>
        <v>-18815.329999999998</v>
      </c>
    </row>
    <row r="106" spans="1:17" x14ac:dyDescent="0.25">
      <c r="A106" t="str">
        <f t="shared" si="2"/>
        <v>APNC.NOVAGEN15M</v>
      </c>
      <c r="B106" s="1" t="s">
        <v>158</v>
      </c>
      <c r="C106" s="1" t="s">
        <v>159</v>
      </c>
      <c r="D106" s="1" t="s">
        <v>159</v>
      </c>
      <c r="E106" s="2">
        <v>-16521.02</v>
      </c>
      <c r="F106" s="2">
        <v>-11008.519999999999</v>
      </c>
      <c r="G106" s="2">
        <v>-6498.7699999999995</v>
      </c>
      <c r="H106" s="2">
        <v>-6111.079999999999</v>
      </c>
      <c r="I106" s="2">
        <v>-20310.39</v>
      </c>
      <c r="J106" s="2">
        <v>-45890.3</v>
      </c>
      <c r="K106" s="2">
        <v>-8750.3099999999959</v>
      </c>
      <c r="L106" s="2">
        <v>-21436.749999999996</v>
      </c>
      <c r="M106" s="2">
        <v>-5448.9800000000005</v>
      </c>
      <c r="N106" s="2">
        <v>-4884.8</v>
      </c>
      <c r="O106" s="2">
        <v>-5501.7600000000011</v>
      </c>
      <c r="P106" s="2">
        <v>-6188.1900000000005</v>
      </c>
      <c r="Q106" s="2">
        <f t="shared" si="3"/>
        <v>-158550.87</v>
      </c>
    </row>
    <row r="107" spans="1:17" x14ac:dyDescent="0.25">
      <c r="A107" t="str">
        <f t="shared" si="2"/>
        <v>NPC.NPC1</v>
      </c>
      <c r="B107" s="1" t="s">
        <v>160</v>
      </c>
      <c r="C107" s="1" t="s">
        <v>161</v>
      </c>
      <c r="D107" s="1" t="s">
        <v>161</v>
      </c>
      <c r="E107" s="2">
        <v>-395.87</v>
      </c>
      <c r="F107" s="2">
        <v>-2954.24</v>
      </c>
      <c r="G107" s="2">
        <v>-1257.26</v>
      </c>
      <c r="H107" s="2">
        <v>-529.70000000000005</v>
      </c>
      <c r="I107" s="2">
        <v>-13783.400000000001</v>
      </c>
      <c r="J107" s="2">
        <v>-27238.97</v>
      </c>
      <c r="K107" s="2">
        <v>-2447.9800000000005</v>
      </c>
      <c r="L107" s="2">
        <v>-7242.9500000000007</v>
      </c>
      <c r="M107" s="2">
        <v>-651.79000000000008</v>
      </c>
      <c r="N107" s="2">
        <v>-1077.8100000000002</v>
      </c>
      <c r="O107" s="2">
        <v>-393.25</v>
      </c>
      <c r="P107" s="2">
        <v>-49.249999999999993</v>
      </c>
      <c r="Q107" s="2">
        <f t="shared" si="3"/>
        <v>-58022.470000000008</v>
      </c>
    </row>
    <row r="108" spans="1:17" x14ac:dyDescent="0.25">
      <c r="A108" t="str">
        <f t="shared" si="2"/>
        <v>GPI.NPP1</v>
      </c>
      <c r="B108" s="1" t="s">
        <v>162</v>
      </c>
      <c r="C108" s="1" t="s">
        <v>163</v>
      </c>
      <c r="D108" s="1" t="s">
        <v>163</v>
      </c>
      <c r="E108" s="2">
        <v>-39350.930000000015</v>
      </c>
      <c r="F108" s="2">
        <v>-37077.14</v>
      </c>
      <c r="G108" s="2">
        <v>-5282.2</v>
      </c>
      <c r="H108" s="2">
        <v>-480.58000000000004</v>
      </c>
      <c r="I108" s="2">
        <v>-120799.73999999999</v>
      </c>
      <c r="J108" s="2">
        <v>-240142.05000000005</v>
      </c>
      <c r="K108" s="2">
        <v>-22210.989999999994</v>
      </c>
      <c r="L108" s="2">
        <v>-46440.560000000012</v>
      </c>
      <c r="M108" s="2">
        <v>-2279.6700000000005</v>
      </c>
      <c r="N108" s="2">
        <v>-6299.35</v>
      </c>
      <c r="O108" s="2">
        <v>-28614.39</v>
      </c>
      <c r="P108" s="2">
        <v>-11699.880000000003</v>
      </c>
      <c r="Q108" s="2">
        <f t="shared" si="3"/>
        <v>-560677.48</v>
      </c>
    </row>
    <row r="109" spans="1:17" x14ac:dyDescent="0.25">
      <c r="A109" t="str">
        <f t="shared" si="2"/>
        <v>NRG.NRG3</v>
      </c>
      <c r="B109" s="1" t="s">
        <v>164</v>
      </c>
      <c r="C109" s="1" t="s">
        <v>165</v>
      </c>
      <c r="D109" s="1" t="s">
        <v>165</v>
      </c>
      <c r="E109" s="2">
        <v>-1500.8500000000004</v>
      </c>
      <c r="F109" s="2">
        <v>-3.5100000000000002</v>
      </c>
      <c r="G109" s="2">
        <v>0</v>
      </c>
      <c r="H109" s="2">
        <v>0</v>
      </c>
      <c r="I109" s="2">
        <v>-3.9699999999999998</v>
      </c>
      <c r="J109" s="2">
        <v>0</v>
      </c>
      <c r="K109" s="2">
        <v>0</v>
      </c>
      <c r="L109" s="2">
        <v>0</v>
      </c>
      <c r="M109" s="2">
        <v>0</v>
      </c>
      <c r="N109" s="2">
        <v>-500.20999999999992</v>
      </c>
      <c r="O109" s="2">
        <v>-937.46999999999991</v>
      </c>
      <c r="P109" s="2">
        <v>-729.07000000000016</v>
      </c>
      <c r="Q109" s="2">
        <f t="shared" si="3"/>
        <v>-3675.0800000000004</v>
      </c>
    </row>
    <row r="110" spans="1:17" x14ac:dyDescent="0.25">
      <c r="A110" t="str">
        <f t="shared" si="2"/>
        <v>NXI.NX01</v>
      </c>
      <c r="B110" s="1" t="s">
        <v>166</v>
      </c>
      <c r="C110" s="1" t="s">
        <v>167</v>
      </c>
      <c r="D110" s="1" t="s">
        <v>167</v>
      </c>
      <c r="E110" s="2">
        <v>-60226.840000000004</v>
      </c>
      <c r="F110" s="2">
        <v>-49416.27</v>
      </c>
      <c r="G110" s="2">
        <v>-10564.51</v>
      </c>
      <c r="H110" s="2">
        <v>-19476.75</v>
      </c>
      <c r="I110" s="2">
        <v>-63370.43</v>
      </c>
      <c r="J110" s="2">
        <v>-187408.93000000002</v>
      </c>
      <c r="K110" s="2">
        <v>-18933.02</v>
      </c>
      <c r="L110" s="2">
        <v>-46580.12</v>
      </c>
      <c r="M110" s="2">
        <v>-18146.420000000002</v>
      </c>
      <c r="N110" s="2">
        <v>-11250.27</v>
      </c>
      <c r="O110" s="2">
        <v>-16671.599999999999</v>
      </c>
      <c r="P110" s="2">
        <v>-16448.510000000002</v>
      </c>
      <c r="Q110" s="2">
        <f t="shared" si="3"/>
        <v>-518493.67</v>
      </c>
    </row>
    <row r="111" spans="1:17" x14ac:dyDescent="0.25">
      <c r="A111" t="str">
        <f t="shared" si="2"/>
        <v>NXI.NX02</v>
      </c>
      <c r="B111" s="1" t="s">
        <v>166</v>
      </c>
      <c r="C111" s="1" t="s">
        <v>168</v>
      </c>
      <c r="D111" s="1" t="s">
        <v>168</v>
      </c>
      <c r="E111" s="2">
        <v>22252.870000000003</v>
      </c>
      <c r="F111" s="2">
        <v>33460.019999999997</v>
      </c>
      <c r="G111" s="2">
        <v>15437.28</v>
      </c>
      <c r="H111" s="2">
        <v>7586.7800000000007</v>
      </c>
      <c r="I111" s="2">
        <v>22783.350000000002</v>
      </c>
      <c r="J111" s="2">
        <v>6782.1999999999989</v>
      </c>
      <c r="K111" s="2">
        <v>22088.359999999997</v>
      </c>
      <c r="L111" s="2">
        <v>11261.67</v>
      </c>
      <c r="M111" s="2">
        <v>12684.110000000002</v>
      </c>
      <c r="N111" s="2">
        <v>16462.900000000001</v>
      </c>
      <c r="O111" s="2">
        <v>27061.109999999993</v>
      </c>
      <c r="P111" s="2">
        <v>19237.07</v>
      </c>
      <c r="Q111" s="2">
        <f t="shared" si="3"/>
        <v>217097.72</v>
      </c>
    </row>
    <row r="112" spans="1:17" x14ac:dyDescent="0.25">
      <c r="A112" t="str">
        <f t="shared" si="2"/>
        <v>CUPC.OMRH</v>
      </c>
      <c r="B112" s="1" t="s">
        <v>169</v>
      </c>
      <c r="C112" s="1" t="s">
        <v>170</v>
      </c>
      <c r="D112" s="1" t="s">
        <v>170</v>
      </c>
      <c r="E112" s="2">
        <v>-7310.08</v>
      </c>
      <c r="F112" s="2">
        <v>-4632.5600000000004</v>
      </c>
      <c r="G112" s="2">
        <v>-6628.59</v>
      </c>
      <c r="H112" s="2">
        <v>-7828.6100000000006</v>
      </c>
      <c r="I112" s="2">
        <v>-27587.479999999996</v>
      </c>
      <c r="J112" s="2">
        <v>-51093.85</v>
      </c>
      <c r="K112" s="2">
        <v>-9712.75</v>
      </c>
      <c r="L112" s="2">
        <v>-12048.069999999998</v>
      </c>
      <c r="M112" s="2">
        <v>-3614.3900000000003</v>
      </c>
      <c r="N112" s="2">
        <v>-2369.34</v>
      </c>
      <c r="O112" s="2">
        <v>-1896.78</v>
      </c>
      <c r="P112" s="2">
        <v>-1035.01</v>
      </c>
      <c r="Q112" s="2">
        <f t="shared" si="3"/>
        <v>-135757.50999999998</v>
      </c>
    </row>
    <row r="113" spans="1:17" x14ac:dyDescent="0.25">
      <c r="A113" t="str">
        <f t="shared" si="2"/>
        <v>OWFL.OWF1</v>
      </c>
      <c r="B113" s="1" t="s">
        <v>171</v>
      </c>
      <c r="C113" s="1" t="s">
        <v>172</v>
      </c>
      <c r="D113" s="1" t="s">
        <v>172</v>
      </c>
      <c r="E113" s="2">
        <v>-570.94999999999936</v>
      </c>
      <c r="F113" s="2">
        <v>-279.76999999999987</v>
      </c>
      <c r="G113" s="2">
        <v>-404.74000000000075</v>
      </c>
      <c r="H113" s="2">
        <v>-263.9900000000016</v>
      </c>
      <c r="I113" s="2">
        <v>-186.34999999999926</v>
      </c>
      <c r="J113" s="2">
        <v>-292.96999999999906</v>
      </c>
      <c r="K113" s="2">
        <v>-603.40000000000066</v>
      </c>
      <c r="L113" s="2">
        <v>-687.59000000000106</v>
      </c>
      <c r="M113" s="2">
        <v>-702.7299999999999</v>
      </c>
      <c r="N113" s="2">
        <v>-7.9580786405131221E-13</v>
      </c>
      <c r="O113" s="2">
        <v>1.0000000001184617E-2</v>
      </c>
      <c r="P113" s="2">
        <v>-7.3896444519050419E-13</v>
      </c>
      <c r="Q113" s="2">
        <f t="shared" si="3"/>
        <v>-3992.4800000000023</v>
      </c>
    </row>
    <row r="114" spans="1:17" x14ac:dyDescent="0.25">
      <c r="A114" t="str">
        <f t="shared" si="2"/>
        <v>CUPC.PH1</v>
      </c>
      <c r="B114" s="1" t="s">
        <v>169</v>
      </c>
      <c r="C114" s="1" t="s">
        <v>173</v>
      </c>
      <c r="D114" s="1" t="s">
        <v>173</v>
      </c>
      <c r="E114" s="2">
        <v>-14531.009999999998</v>
      </c>
      <c r="F114" s="2">
        <v>-8778.9599999999973</v>
      </c>
      <c r="G114" s="2">
        <v>-10013.710000000003</v>
      </c>
      <c r="H114" s="2">
        <v>-7778.41</v>
      </c>
      <c r="I114" s="2">
        <v>-33866.050000000003</v>
      </c>
      <c r="J114" s="2">
        <v>-67730.740000000005</v>
      </c>
      <c r="K114" s="2">
        <v>-4420.88</v>
      </c>
      <c r="L114" s="2">
        <v>-19563.280000000002</v>
      </c>
      <c r="M114" s="2">
        <v>-8406.9400000000023</v>
      </c>
      <c r="N114" s="2">
        <v>-21566.639999999999</v>
      </c>
      <c r="O114" s="2">
        <v>-4126.6499999999987</v>
      </c>
      <c r="P114" s="2">
        <v>-2423.0600000000004</v>
      </c>
      <c r="Q114" s="2">
        <f t="shared" si="3"/>
        <v>-203206.33</v>
      </c>
    </row>
    <row r="115" spans="1:17" x14ac:dyDescent="0.25">
      <c r="A115" t="str">
        <f t="shared" si="2"/>
        <v>CWPI.PKNE</v>
      </c>
      <c r="B115" s="1" t="s">
        <v>72</v>
      </c>
      <c r="C115" s="1" t="s">
        <v>174</v>
      </c>
      <c r="D115" s="1" t="s">
        <v>174</v>
      </c>
      <c r="E115" s="2">
        <v>2421.91</v>
      </c>
      <c r="F115" s="2">
        <v>1381.6399999999996</v>
      </c>
      <c r="G115" s="2">
        <v>2232.69</v>
      </c>
      <c r="H115" s="2">
        <v>1507.66</v>
      </c>
      <c r="I115" s="2">
        <v>272.02999999999997</v>
      </c>
      <c r="J115" s="2">
        <v>1414.2499999999998</v>
      </c>
      <c r="K115" s="2">
        <v>838.55</v>
      </c>
      <c r="L115" s="2">
        <v>915.37000000000012</v>
      </c>
      <c r="M115" s="2">
        <v>894.24999999999989</v>
      </c>
      <c r="N115" s="2">
        <v>1709.95</v>
      </c>
      <c r="O115" s="2">
        <v>1846.21</v>
      </c>
      <c r="P115" s="2">
        <v>2142.7199999999998</v>
      </c>
      <c r="Q115" s="2">
        <f t="shared" si="3"/>
        <v>17577.23</v>
      </c>
    </row>
    <row r="116" spans="1:17" x14ac:dyDescent="0.25">
      <c r="A116" t="str">
        <f t="shared" si="2"/>
        <v>TAU.POC</v>
      </c>
      <c r="B116" s="1" t="s">
        <v>34</v>
      </c>
      <c r="C116" s="1" t="s">
        <v>175</v>
      </c>
      <c r="D116" s="1" t="s">
        <v>175</v>
      </c>
      <c r="E116" s="2">
        <v>0</v>
      </c>
      <c r="F116" s="2">
        <v>-1930.88</v>
      </c>
      <c r="G116" s="2">
        <v>0</v>
      </c>
      <c r="H116" s="2">
        <v>-391.35999999999996</v>
      </c>
      <c r="I116" s="2">
        <v>-8869.76</v>
      </c>
      <c r="J116" s="2">
        <v>-12176.54</v>
      </c>
      <c r="K116" s="2">
        <v>-1504.1599999999999</v>
      </c>
      <c r="L116" s="2">
        <v>-2275.16</v>
      </c>
      <c r="M116" s="2">
        <v>-353.59</v>
      </c>
      <c r="N116" s="2">
        <v>-535.4799999999999</v>
      </c>
      <c r="O116" s="2">
        <v>-1370.1299999999999</v>
      </c>
      <c r="P116" s="2">
        <v>-1964.6499999999996</v>
      </c>
      <c r="Q116" s="2">
        <f t="shared" si="3"/>
        <v>-31371.71</v>
      </c>
    </row>
    <row r="117" spans="1:17" x14ac:dyDescent="0.25">
      <c r="A117" t="str">
        <f t="shared" si="2"/>
        <v>ACRL.PR1</v>
      </c>
      <c r="B117" s="1" t="s">
        <v>176</v>
      </c>
      <c r="C117" s="1" t="s">
        <v>177</v>
      </c>
      <c r="D117" s="1" t="s">
        <v>177</v>
      </c>
      <c r="E117" s="2">
        <v>76.679999999999993</v>
      </c>
      <c r="F117" s="2">
        <v>202.65000000000003</v>
      </c>
      <c r="G117" s="2">
        <v>0</v>
      </c>
      <c r="H117" s="2">
        <v>31.720000000000002</v>
      </c>
      <c r="I117" s="2">
        <v>1877.3399999999997</v>
      </c>
      <c r="J117" s="2">
        <v>2118.5099999999998</v>
      </c>
      <c r="K117" s="2">
        <v>9.75</v>
      </c>
      <c r="L117" s="2">
        <v>0</v>
      </c>
      <c r="M117" s="2">
        <v>504.76</v>
      </c>
      <c r="N117" s="2">
        <v>324.86999999999995</v>
      </c>
      <c r="O117" s="2">
        <v>23.490000000000002</v>
      </c>
      <c r="P117" s="2">
        <v>0</v>
      </c>
      <c r="Q117" s="2">
        <f t="shared" si="3"/>
        <v>5169.7699999999995</v>
      </c>
    </row>
    <row r="118" spans="1:17" x14ac:dyDescent="0.25">
      <c r="A118" t="str">
        <f t="shared" si="2"/>
        <v>PWX.BCHEXP</v>
      </c>
      <c r="B118" s="1" t="s">
        <v>111</v>
      </c>
      <c r="C118" s="1" t="s">
        <v>178</v>
      </c>
      <c r="D118" s="1" t="s">
        <v>31</v>
      </c>
      <c r="E118" s="2">
        <v>2475.17</v>
      </c>
      <c r="F118" s="2">
        <v>0</v>
      </c>
      <c r="G118" s="2">
        <v>830.78000000000009</v>
      </c>
      <c r="H118" s="2">
        <v>21.660000000000004</v>
      </c>
      <c r="I118" s="2">
        <v>4.6200000000000019</v>
      </c>
      <c r="J118" s="2">
        <v>20.529999999999994</v>
      </c>
      <c r="K118" s="2">
        <v>820.73000000000013</v>
      </c>
      <c r="L118" s="2">
        <v>830.55999999999972</v>
      </c>
      <c r="M118" s="2">
        <v>2083.2799999999997</v>
      </c>
      <c r="N118" s="2">
        <v>7321.3099999999995</v>
      </c>
      <c r="O118" s="2">
        <v>3385.12</v>
      </c>
      <c r="P118" s="2">
        <v>1164.7600000000002</v>
      </c>
      <c r="Q118" s="2">
        <f t="shared" si="3"/>
        <v>18958.519999999997</v>
      </c>
    </row>
    <row r="119" spans="1:17" x14ac:dyDescent="0.25">
      <c r="A119" t="str">
        <f t="shared" si="2"/>
        <v>PWX.SPCEXP</v>
      </c>
      <c r="B119" s="1" t="s">
        <v>111</v>
      </c>
      <c r="C119" s="1" t="s">
        <v>252</v>
      </c>
      <c r="D119" s="1" t="s">
        <v>82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0.70000000000000406</v>
      </c>
      <c r="L119" s="2">
        <v>1.2400000000000011</v>
      </c>
      <c r="M119" s="2">
        <v>0</v>
      </c>
      <c r="N119" s="2">
        <v>0</v>
      </c>
      <c r="O119" s="2">
        <v>0</v>
      </c>
      <c r="P119" s="2">
        <v>0</v>
      </c>
      <c r="Q119" s="2">
        <f t="shared" si="3"/>
        <v>1.9400000000000053</v>
      </c>
    </row>
    <row r="120" spans="1:17" x14ac:dyDescent="0.25">
      <c r="A120" t="str">
        <f t="shared" si="2"/>
        <v>PWX.BCHIMP</v>
      </c>
      <c r="B120" s="1" t="s">
        <v>111</v>
      </c>
      <c r="C120" s="1" t="s">
        <v>179</v>
      </c>
      <c r="D120" s="1" t="s">
        <v>23</v>
      </c>
      <c r="E120" s="2">
        <v>-98647.05</v>
      </c>
      <c r="F120" s="2">
        <v>-100334.12</v>
      </c>
      <c r="G120" s="2">
        <v>-26007.829999999998</v>
      </c>
      <c r="H120" s="2">
        <v>-15163.85</v>
      </c>
      <c r="I120" s="2">
        <v>-179605.24</v>
      </c>
      <c r="J120" s="2">
        <v>-457959.03</v>
      </c>
      <c r="K120" s="2">
        <v>-21896.03</v>
      </c>
      <c r="L120" s="2">
        <v>-76632.299999999988</v>
      </c>
      <c r="M120" s="2">
        <v>-5407.0900000000011</v>
      </c>
      <c r="N120" s="2">
        <v>-3891.09</v>
      </c>
      <c r="O120" s="2">
        <v>-8618.869999999999</v>
      </c>
      <c r="P120" s="2">
        <v>-16515.36</v>
      </c>
      <c r="Q120" s="2">
        <f t="shared" si="3"/>
        <v>-1010677.8599999999</v>
      </c>
    </row>
    <row r="121" spans="1:17" x14ac:dyDescent="0.25">
      <c r="A121" t="str">
        <f t="shared" si="2"/>
        <v>PWX.120SIMP</v>
      </c>
      <c r="B121" s="1" t="s">
        <v>111</v>
      </c>
      <c r="C121" s="1" t="s">
        <v>253</v>
      </c>
      <c r="D121" s="1" t="s">
        <v>77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-1.6300000000000001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-36.480000000000011</v>
      </c>
      <c r="Q121" s="2">
        <f t="shared" si="3"/>
        <v>-38.110000000000014</v>
      </c>
    </row>
    <row r="122" spans="1:17" x14ac:dyDescent="0.25">
      <c r="A122" t="str">
        <f t="shared" si="2"/>
        <v>PWX.SPCIMP</v>
      </c>
      <c r="B122" s="1" t="s">
        <v>111</v>
      </c>
      <c r="C122" s="1" t="s">
        <v>254</v>
      </c>
      <c r="D122" s="1" t="s">
        <v>79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-73.2</v>
      </c>
      <c r="K122" s="2">
        <v>-886.22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f t="shared" si="3"/>
        <v>-959.42000000000007</v>
      </c>
    </row>
    <row r="123" spans="1:17" x14ac:dyDescent="0.25">
      <c r="A123" t="str">
        <f t="shared" si="2"/>
        <v>CUPC.RB1</v>
      </c>
      <c r="B123" s="1" t="s">
        <v>169</v>
      </c>
      <c r="C123" s="1" t="s">
        <v>255</v>
      </c>
      <c r="D123" s="1" t="s">
        <v>255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f t="shared" si="3"/>
        <v>0</v>
      </c>
    </row>
    <row r="124" spans="1:17" x14ac:dyDescent="0.25">
      <c r="A124" t="str">
        <f t="shared" si="2"/>
        <v>CUPC.RB2</v>
      </c>
      <c r="B124" s="1" t="s">
        <v>169</v>
      </c>
      <c r="C124" s="1" t="s">
        <v>256</v>
      </c>
      <c r="D124" s="1" t="s">
        <v>256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f t="shared" si="3"/>
        <v>0</v>
      </c>
    </row>
    <row r="125" spans="1:17" x14ac:dyDescent="0.25">
      <c r="A125" t="str">
        <f t="shared" si="2"/>
        <v>CUPC.RB3</v>
      </c>
      <c r="B125" s="1" t="s">
        <v>169</v>
      </c>
      <c r="C125" s="1" t="s">
        <v>257</v>
      </c>
      <c r="D125" s="1" t="s">
        <v>257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f t="shared" si="3"/>
        <v>0</v>
      </c>
    </row>
    <row r="126" spans="1:17" x14ac:dyDescent="0.25">
      <c r="A126" t="str">
        <f t="shared" si="2"/>
        <v>CUPC.RB5</v>
      </c>
      <c r="B126" s="1" t="s">
        <v>169</v>
      </c>
      <c r="C126" s="1" t="s">
        <v>180</v>
      </c>
      <c r="D126" s="1" t="s">
        <v>180</v>
      </c>
      <c r="E126" s="2">
        <v>-579.94000000000017</v>
      </c>
      <c r="F126" s="2">
        <v>-542.10999999999967</v>
      </c>
      <c r="G126" s="2">
        <v>-93.15999999999994</v>
      </c>
      <c r="H126" s="2">
        <v>-121.21000000000029</v>
      </c>
      <c r="I126" s="2">
        <v>-1296.3200000000022</v>
      </c>
      <c r="J126" s="2">
        <v>-2520.740000000003</v>
      </c>
      <c r="K126" s="2">
        <v>-419.20000000000016</v>
      </c>
      <c r="L126" s="2">
        <v>-1436.1000000000008</v>
      </c>
      <c r="M126" s="2">
        <v>-104.71000000000011</v>
      </c>
      <c r="N126" s="2">
        <v>-11.479999999999965</v>
      </c>
      <c r="O126" s="2">
        <v>-19.430000000000099</v>
      </c>
      <c r="P126" s="2">
        <v>-26.439999999999635</v>
      </c>
      <c r="Q126" s="2">
        <f t="shared" si="3"/>
        <v>-7170.8400000000056</v>
      </c>
    </row>
    <row r="127" spans="1:17" x14ac:dyDescent="0.25">
      <c r="A127" t="str">
        <f t="shared" si="2"/>
        <v>REMC.BCHIMP</v>
      </c>
      <c r="B127" s="1" t="s">
        <v>181</v>
      </c>
      <c r="C127" s="1" t="s">
        <v>182</v>
      </c>
      <c r="D127" s="1" t="s">
        <v>23</v>
      </c>
      <c r="E127" s="2">
        <v>-331.80999999999995</v>
      </c>
      <c r="F127" s="2">
        <v>-308.59000000000003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-99.97</v>
      </c>
      <c r="P127" s="2">
        <v>-1194.17</v>
      </c>
      <c r="Q127" s="2">
        <f t="shared" si="3"/>
        <v>-1934.54</v>
      </c>
    </row>
    <row r="128" spans="1:17" x14ac:dyDescent="0.25">
      <c r="A128" t="str">
        <f t="shared" si="2"/>
        <v>REMC.SPCIMP</v>
      </c>
      <c r="B128" s="1" t="s">
        <v>181</v>
      </c>
      <c r="C128" s="1" t="s">
        <v>183</v>
      </c>
      <c r="D128" s="1" t="s">
        <v>79</v>
      </c>
      <c r="E128" s="2">
        <v>0</v>
      </c>
      <c r="F128" s="2">
        <v>0</v>
      </c>
      <c r="G128" s="2">
        <v>0</v>
      </c>
      <c r="H128" s="2">
        <v>0</v>
      </c>
      <c r="I128" s="2">
        <v>-23.049999999999997</v>
      </c>
      <c r="J128" s="2">
        <v>-2126.31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f t="shared" si="3"/>
        <v>-2149.36</v>
      </c>
    </row>
    <row r="129" spans="1:17" x14ac:dyDescent="0.25">
      <c r="A129" t="str">
        <f t="shared" si="2"/>
        <v>REMC.SPCEXP</v>
      </c>
      <c r="B129" s="1" t="s">
        <v>181</v>
      </c>
      <c r="C129" s="1" t="s">
        <v>258</v>
      </c>
      <c r="D129" s="1" t="s">
        <v>82</v>
      </c>
      <c r="E129" s="2">
        <v>0</v>
      </c>
      <c r="F129" s="2">
        <v>0</v>
      </c>
      <c r="G129" s="2">
        <v>17.550000000000026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f t="shared" si="3"/>
        <v>17.550000000000026</v>
      </c>
    </row>
    <row r="130" spans="1:17" x14ac:dyDescent="0.25">
      <c r="A130" t="str">
        <f t="shared" si="2"/>
        <v>CUPC.RL1</v>
      </c>
      <c r="B130" s="1" t="s">
        <v>169</v>
      </c>
      <c r="C130" s="1" t="s">
        <v>184</v>
      </c>
      <c r="D130" s="1" t="s">
        <v>184</v>
      </c>
      <c r="E130" s="2">
        <v>-92264.47</v>
      </c>
      <c r="F130" s="2">
        <v>-89990.050000000017</v>
      </c>
      <c r="G130" s="2">
        <v>-68193.16</v>
      </c>
      <c r="H130" s="2">
        <v>-61331.159999999996</v>
      </c>
      <c r="I130" s="2">
        <v>-93930.66</v>
      </c>
      <c r="J130" s="2">
        <v>-256214.57</v>
      </c>
      <c r="K130" s="2">
        <v>-48683.95</v>
      </c>
      <c r="L130" s="2">
        <v>-94058.810000000012</v>
      </c>
      <c r="M130" s="2">
        <v>-57007.990000000005</v>
      </c>
      <c r="N130" s="2">
        <v>-61150.759999999995</v>
      </c>
      <c r="O130" s="2">
        <v>-68905.429999999993</v>
      </c>
      <c r="P130" s="2">
        <v>-72422.13</v>
      </c>
      <c r="Q130" s="2">
        <f t="shared" si="3"/>
        <v>-1064153.1400000001</v>
      </c>
    </row>
    <row r="131" spans="1:17" x14ac:dyDescent="0.25">
      <c r="A131" t="str">
        <f t="shared" si="2"/>
        <v>TAU.RUN</v>
      </c>
      <c r="B131" s="1" t="s">
        <v>34</v>
      </c>
      <c r="C131" s="1" t="s">
        <v>185</v>
      </c>
      <c r="D131" s="1" t="s">
        <v>185</v>
      </c>
      <c r="E131" s="2">
        <v>-12884.060000000001</v>
      </c>
      <c r="F131" s="2">
        <v>-13579.42</v>
      </c>
      <c r="G131" s="2">
        <v>-8346.49</v>
      </c>
      <c r="H131" s="2">
        <v>-6407.74</v>
      </c>
      <c r="I131" s="2">
        <v>-16937.37</v>
      </c>
      <c r="J131" s="2">
        <v>-33652</v>
      </c>
      <c r="K131" s="2">
        <v>-3300.45</v>
      </c>
      <c r="L131" s="2">
        <v>-5303.54</v>
      </c>
      <c r="M131" s="2">
        <v>-2848.03</v>
      </c>
      <c r="N131" s="2">
        <v>-3311.11</v>
      </c>
      <c r="O131" s="2">
        <v>-6077.9900000000007</v>
      </c>
      <c r="P131" s="2">
        <v>-6682.170000000001</v>
      </c>
      <c r="Q131" s="2">
        <f t="shared" si="3"/>
        <v>-119330.37</v>
      </c>
    </row>
    <row r="132" spans="1:17" x14ac:dyDescent="0.25">
      <c r="A132" t="str">
        <f t="shared" si="2"/>
        <v>ICPL.RYMD</v>
      </c>
      <c r="B132" s="1" t="s">
        <v>56</v>
      </c>
      <c r="C132" s="1" t="s">
        <v>186</v>
      </c>
      <c r="D132" s="1" t="s">
        <v>186</v>
      </c>
      <c r="E132" s="2">
        <v>0</v>
      </c>
      <c r="F132" s="2">
        <v>0</v>
      </c>
      <c r="G132" s="2">
        <v>0</v>
      </c>
      <c r="H132" s="2">
        <v>0</v>
      </c>
      <c r="I132" s="2">
        <v>-28148.539999999997</v>
      </c>
      <c r="J132" s="2">
        <v>-58248.71</v>
      </c>
      <c r="K132" s="2">
        <v>-13873.480000000001</v>
      </c>
      <c r="L132" s="2">
        <v>-17008.760000000002</v>
      </c>
      <c r="M132" s="2">
        <v>-9747.5899999999983</v>
      </c>
      <c r="N132" s="2">
        <v>-1385.9</v>
      </c>
      <c r="O132" s="2">
        <v>0</v>
      </c>
      <c r="P132" s="2">
        <v>0</v>
      </c>
      <c r="Q132" s="2">
        <f t="shared" si="3"/>
        <v>-128412.97999999998</v>
      </c>
    </row>
    <row r="133" spans="1:17" x14ac:dyDescent="0.25">
      <c r="A133" t="str">
        <f t="shared" ref="A133:A165" si="4">B133&amp;"."&amp;IF(D133="CES1/CES2",C133,D133)</f>
        <v>SCL.SCL1</v>
      </c>
      <c r="B133" s="1" t="s">
        <v>187</v>
      </c>
      <c r="C133" s="1" t="s">
        <v>188</v>
      </c>
      <c r="D133" s="1" t="s">
        <v>188</v>
      </c>
      <c r="E133" s="2">
        <v>6098.8000000000011</v>
      </c>
      <c r="F133" s="2">
        <v>10252.570000000002</v>
      </c>
      <c r="G133" s="2">
        <v>3973.2499999999995</v>
      </c>
      <c r="H133" s="2">
        <v>1866.29</v>
      </c>
      <c r="I133" s="2">
        <v>75019.49000000002</v>
      </c>
      <c r="J133" s="2">
        <v>11489.16</v>
      </c>
      <c r="K133" s="2">
        <v>13891.040000000003</v>
      </c>
      <c r="L133" s="2">
        <v>11880.43</v>
      </c>
      <c r="M133" s="2">
        <v>6487.41</v>
      </c>
      <c r="N133" s="2">
        <v>10530.15</v>
      </c>
      <c r="O133" s="2">
        <v>10902.609999999999</v>
      </c>
      <c r="P133" s="2">
        <v>26010.479999999996</v>
      </c>
      <c r="Q133" s="2">
        <f t="shared" si="3"/>
        <v>188401.68</v>
      </c>
    </row>
    <row r="134" spans="1:17" x14ac:dyDescent="0.25">
      <c r="A134" t="str">
        <f t="shared" si="4"/>
        <v>SCR.SCR1</v>
      </c>
      <c r="B134" s="1" t="s">
        <v>189</v>
      </c>
      <c r="C134" s="1" t="s">
        <v>190</v>
      </c>
      <c r="D134" s="1" t="s">
        <v>190</v>
      </c>
      <c r="E134" s="2">
        <v>-306524.61000000004</v>
      </c>
      <c r="F134" s="2">
        <v>-291379.56</v>
      </c>
      <c r="G134" s="2">
        <v>-181563.49</v>
      </c>
      <c r="H134" s="2">
        <v>-179600.75</v>
      </c>
      <c r="I134" s="2">
        <v>-382398.29</v>
      </c>
      <c r="J134" s="2">
        <v>-444902.40000000002</v>
      </c>
      <c r="K134" s="2">
        <v>-98942.409999999989</v>
      </c>
      <c r="L134" s="2">
        <v>-159368.43</v>
      </c>
      <c r="M134" s="2">
        <v>-146528.89000000001</v>
      </c>
      <c r="N134" s="2">
        <v>-158971.53000000003</v>
      </c>
      <c r="O134" s="2">
        <v>-163787.56</v>
      </c>
      <c r="P134" s="2">
        <v>-166746.6</v>
      </c>
      <c r="Q134" s="2">
        <f t="shared" ref="Q134:Q165" si="5">SUM(E134:P134)</f>
        <v>-2680714.5200000005</v>
      </c>
    </row>
    <row r="135" spans="1:17" x14ac:dyDescent="0.25">
      <c r="A135" t="str">
        <f t="shared" si="4"/>
        <v>SEPI.SCR2</v>
      </c>
      <c r="B135" s="1" t="s">
        <v>191</v>
      </c>
      <c r="C135" s="1" t="s">
        <v>192</v>
      </c>
      <c r="D135" s="1" t="s">
        <v>192</v>
      </c>
      <c r="E135" s="2">
        <v>-995.4899999999999</v>
      </c>
      <c r="F135" s="2">
        <v>-442.21999999999986</v>
      </c>
      <c r="G135" s="2">
        <v>-731.81000000000029</v>
      </c>
      <c r="H135" s="2">
        <v>-512.70000000000005</v>
      </c>
      <c r="I135" s="2">
        <v>-483.48000000000036</v>
      </c>
      <c r="J135" s="2">
        <v>-452.88000000000028</v>
      </c>
      <c r="K135" s="2">
        <v>-607.48</v>
      </c>
      <c r="L135" s="2">
        <v>-665.41999999999973</v>
      </c>
      <c r="M135" s="2">
        <v>-770.96999999999991</v>
      </c>
      <c r="N135" s="2">
        <v>-362.47999999999996</v>
      </c>
      <c r="O135" s="2">
        <v>-487.53999999999962</v>
      </c>
      <c r="P135" s="2">
        <v>-490.91999999999996</v>
      </c>
      <c r="Q135" s="2">
        <f t="shared" si="5"/>
        <v>-7003.3900000000012</v>
      </c>
    </row>
    <row r="136" spans="1:17" x14ac:dyDescent="0.25">
      <c r="A136" t="str">
        <f t="shared" si="4"/>
        <v>SEPI.SCR3</v>
      </c>
      <c r="B136" s="1" t="s">
        <v>191</v>
      </c>
      <c r="C136" s="1" t="s">
        <v>193</v>
      </c>
      <c r="D136" s="1" t="s">
        <v>193</v>
      </c>
      <c r="E136" s="2">
        <v>-3539.1899999999996</v>
      </c>
      <c r="F136" s="2">
        <v>-1759.83</v>
      </c>
      <c r="G136" s="2">
        <v>-2462.73</v>
      </c>
      <c r="H136" s="2">
        <v>-1714.43</v>
      </c>
      <c r="I136" s="2">
        <v>-1843.35</v>
      </c>
      <c r="J136" s="2">
        <v>-1797.0899999999997</v>
      </c>
      <c r="K136" s="2">
        <v>-1315.7800000000002</v>
      </c>
      <c r="L136" s="2">
        <v>-1807.72</v>
      </c>
      <c r="M136" s="2">
        <v>-1751.9700000000003</v>
      </c>
      <c r="N136" s="2">
        <v>-1630.2099999999998</v>
      </c>
      <c r="O136" s="2">
        <v>-1808.33</v>
      </c>
      <c r="P136" s="2">
        <v>-1906.3600000000001</v>
      </c>
      <c r="Q136" s="2">
        <f t="shared" si="5"/>
        <v>-23336.989999999998</v>
      </c>
    </row>
    <row r="137" spans="1:17" x14ac:dyDescent="0.25">
      <c r="A137" t="str">
        <f t="shared" si="4"/>
        <v>SEPI.SCR4</v>
      </c>
      <c r="B137" s="1" t="s">
        <v>191</v>
      </c>
      <c r="C137" s="1" t="s">
        <v>195</v>
      </c>
      <c r="D137" s="1" t="s">
        <v>195</v>
      </c>
      <c r="E137" s="2">
        <v>-15091.439999999999</v>
      </c>
      <c r="F137" s="2">
        <v>-10282.890000000001</v>
      </c>
      <c r="G137" s="2">
        <v>-8900.36</v>
      </c>
      <c r="H137" s="2">
        <v>-9273.260000000002</v>
      </c>
      <c r="I137" s="2">
        <v>-17713.460000000006</v>
      </c>
      <c r="J137" s="2">
        <v>-16078.23</v>
      </c>
      <c r="K137" s="2">
        <v>-6651.8900000000031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f t="shared" si="5"/>
        <v>-83991.530000000013</v>
      </c>
    </row>
    <row r="138" spans="1:17" x14ac:dyDescent="0.25">
      <c r="A138" t="str">
        <f t="shared" si="4"/>
        <v>TAC4.SCR4</v>
      </c>
      <c r="B138" s="1" t="s">
        <v>194</v>
      </c>
      <c r="C138" s="1" t="s">
        <v>195</v>
      </c>
      <c r="D138" s="1" t="s">
        <v>195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-8872.6200000000026</v>
      </c>
      <c r="M138" s="2">
        <v>-7044.2100000000009</v>
      </c>
      <c r="N138" s="2">
        <v>-8769.5800000000017</v>
      </c>
      <c r="O138" s="2">
        <v>-7008.4599999999991</v>
      </c>
      <c r="P138" s="2">
        <v>-6691.6699999999983</v>
      </c>
      <c r="Q138" s="2">
        <f t="shared" si="5"/>
        <v>-38386.54</v>
      </c>
    </row>
    <row r="139" spans="1:17" x14ac:dyDescent="0.25">
      <c r="A139" t="str">
        <f t="shared" si="4"/>
        <v>SHEL.SCTG</v>
      </c>
      <c r="B139" s="1" t="s">
        <v>196</v>
      </c>
      <c r="C139" s="1" t="s">
        <v>197</v>
      </c>
      <c r="D139" s="1" t="s">
        <v>197</v>
      </c>
      <c r="E139" s="2">
        <v>89.42</v>
      </c>
      <c r="F139" s="2">
        <v>51.099999999999994</v>
      </c>
      <c r="G139" s="2">
        <v>59.8</v>
      </c>
      <c r="H139" s="2">
        <v>1340.9999999999995</v>
      </c>
      <c r="I139" s="2">
        <v>316.20999999999992</v>
      </c>
      <c r="J139" s="2">
        <v>1379.18</v>
      </c>
      <c r="K139" s="2">
        <v>2369.96</v>
      </c>
      <c r="L139" s="2">
        <v>2742.2</v>
      </c>
      <c r="M139" s="2">
        <v>0</v>
      </c>
      <c r="N139" s="2">
        <v>0</v>
      </c>
      <c r="O139" s="2">
        <v>0.24999999999999997</v>
      </c>
      <c r="P139" s="2">
        <v>9.9999999999999992E-2</v>
      </c>
      <c r="Q139" s="2">
        <f t="shared" si="5"/>
        <v>8349.2199999999993</v>
      </c>
    </row>
    <row r="140" spans="1:17" x14ac:dyDescent="0.25">
      <c r="A140" t="str">
        <f t="shared" si="4"/>
        <v>TCN.SD1</v>
      </c>
      <c r="B140" s="1" t="s">
        <v>36</v>
      </c>
      <c r="C140" s="1" t="s">
        <v>198</v>
      </c>
      <c r="D140" s="1" t="s">
        <v>198</v>
      </c>
      <c r="E140" s="2">
        <v>119584.05000000002</v>
      </c>
      <c r="F140" s="2">
        <v>114251.38999999998</v>
      </c>
      <c r="G140" s="2">
        <v>77195.91</v>
      </c>
      <c r="H140" s="2">
        <v>69643.390000000014</v>
      </c>
      <c r="I140" s="2">
        <v>131652.61000000002</v>
      </c>
      <c r="J140" s="2">
        <v>294997.90000000008</v>
      </c>
      <c r="K140" s="2">
        <v>70527.63</v>
      </c>
      <c r="L140" s="2">
        <v>110608.92000000003</v>
      </c>
      <c r="M140" s="2">
        <v>70918.190000000017</v>
      </c>
      <c r="N140" s="2">
        <v>74708.040000000008</v>
      </c>
      <c r="O140" s="2">
        <v>76378.00999999998</v>
      </c>
      <c r="P140" s="2">
        <v>86367.940000000031</v>
      </c>
      <c r="Q140" s="2">
        <f t="shared" si="5"/>
        <v>1296833.98</v>
      </c>
    </row>
    <row r="141" spans="1:17" x14ac:dyDescent="0.25">
      <c r="A141" t="str">
        <f t="shared" si="4"/>
        <v>TCN.SD2</v>
      </c>
      <c r="B141" s="1" t="s">
        <v>36</v>
      </c>
      <c r="C141" s="1" t="s">
        <v>199</v>
      </c>
      <c r="D141" s="1" t="s">
        <v>199</v>
      </c>
      <c r="E141" s="2">
        <v>114664.11000000004</v>
      </c>
      <c r="F141" s="2">
        <v>80750.75</v>
      </c>
      <c r="G141" s="2">
        <v>78751.179999999978</v>
      </c>
      <c r="H141" s="2">
        <v>80243.34</v>
      </c>
      <c r="I141" s="2">
        <v>69124.469999999987</v>
      </c>
      <c r="J141" s="2">
        <v>279916.12</v>
      </c>
      <c r="K141" s="2">
        <v>77024.489999999991</v>
      </c>
      <c r="L141" s="2">
        <v>92737.970000000016</v>
      </c>
      <c r="M141" s="2">
        <v>71559.849999999991</v>
      </c>
      <c r="N141" s="2">
        <v>79285.659999999989</v>
      </c>
      <c r="O141" s="2">
        <v>57658.379999999983</v>
      </c>
      <c r="P141" s="2">
        <v>77636.55</v>
      </c>
      <c r="Q141" s="2">
        <f t="shared" si="5"/>
        <v>1159352.8699999999</v>
      </c>
    </row>
    <row r="142" spans="1:17" x14ac:dyDescent="0.25">
      <c r="A142" t="str">
        <f t="shared" si="4"/>
        <v>ASTC.SD3</v>
      </c>
      <c r="B142" s="1" t="s">
        <v>200</v>
      </c>
      <c r="C142" s="1" t="s">
        <v>201</v>
      </c>
      <c r="D142" s="1" t="s">
        <v>201</v>
      </c>
      <c r="E142" s="2">
        <v>170510.89000000004</v>
      </c>
      <c r="F142" s="2">
        <v>153782.59</v>
      </c>
      <c r="G142" s="2">
        <v>38457.86</v>
      </c>
      <c r="H142" s="2">
        <v>0</v>
      </c>
      <c r="I142" s="2">
        <v>179257.11999999994</v>
      </c>
      <c r="J142" s="2">
        <v>347811.83</v>
      </c>
      <c r="K142" s="2">
        <v>78788.850000000035</v>
      </c>
      <c r="L142" s="2">
        <v>139947.04999999999</v>
      </c>
      <c r="M142" s="2">
        <v>86300.719999999987</v>
      </c>
      <c r="N142" s="2">
        <v>109208.49999999997</v>
      </c>
      <c r="O142" s="2">
        <v>114170.25000000003</v>
      </c>
      <c r="P142" s="2">
        <v>101203.45999999999</v>
      </c>
      <c r="Q142" s="2">
        <f t="shared" si="5"/>
        <v>1519439.12</v>
      </c>
    </row>
    <row r="143" spans="1:17" x14ac:dyDescent="0.25">
      <c r="A143" t="str">
        <f t="shared" si="4"/>
        <v>ASTC.SD4</v>
      </c>
      <c r="B143" s="1" t="s">
        <v>200</v>
      </c>
      <c r="C143" s="1" t="s">
        <v>202</v>
      </c>
      <c r="D143" s="1" t="s">
        <v>202</v>
      </c>
      <c r="E143" s="2">
        <v>108023.58000000002</v>
      </c>
      <c r="F143" s="2">
        <v>55156.979999999996</v>
      </c>
      <c r="G143" s="2">
        <v>98712.670000000042</v>
      </c>
      <c r="H143" s="2">
        <v>89373.059999999969</v>
      </c>
      <c r="I143" s="2">
        <v>193588.7699999999</v>
      </c>
      <c r="J143" s="2">
        <v>382982.99</v>
      </c>
      <c r="K143" s="2">
        <v>112637.54999999996</v>
      </c>
      <c r="L143" s="2">
        <v>149482.89000000001</v>
      </c>
      <c r="M143" s="2">
        <v>81971.95</v>
      </c>
      <c r="N143" s="2">
        <v>104976.07000000004</v>
      </c>
      <c r="O143" s="2">
        <v>105756.56999999999</v>
      </c>
      <c r="P143" s="2">
        <v>108206.88000000002</v>
      </c>
      <c r="Q143" s="2">
        <f t="shared" si="5"/>
        <v>1590869.96</v>
      </c>
    </row>
    <row r="144" spans="1:17" x14ac:dyDescent="0.25">
      <c r="A144" t="str">
        <f t="shared" si="4"/>
        <v>EPPA.SD5</v>
      </c>
      <c r="B144" s="1" t="s">
        <v>204</v>
      </c>
      <c r="C144" s="1" t="s">
        <v>203</v>
      </c>
      <c r="D144" s="1" t="s">
        <v>203</v>
      </c>
      <c r="E144" s="2">
        <v>176358.13000000006</v>
      </c>
      <c r="F144" s="2">
        <v>152250.01999999999</v>
      </c>
      <c r="G144" s="2">
        <v>105818.52000000002</v>
      </c>
      <c r="H144" s="2">
        <v>93652.130000000019</v>
      </c>
      <c r="I144" s="2">
        <v>143227.84</v>
      </c>
      <c r="J144" s="2">
        <v>0</v>
      </c>
      <c r="K144" s="2">
        <v>88146.829999999987</v>
      </c>
      <c r="L144" s="2">
        <v>165574.38</v>
      </c>
      <c r="M144" s="2">
        <v>95845.479999999967</v>
      </c>
      <c r="N144" s="2">
        <v>94394.129999999961</v>
      </c>
      <c r="O144" s="2">
        <v>114334.63999999997</v>
      </c>
      <c r="P144" s="2">
        <v>119418.01999999999</v>
      </c>
      <c r="Q144" s="2">
        <f t="shared" si="5"/>
        <v>1349020.1199999999</v>
      </c>
    </row>
    <row r="145" spans="1:17" x14ac:dyDescent="0.25">
      <c r="A145" t="str">
        <f t="shared" si="4"/>
        <v>EPPA.SD6</v>
      </c>
      <c r="B145" s="1" t="s">
        <v>204</v>
      </c>
      <c r="C145" s="1" t="s">
        <v>205</v>
      </c>
      <c r="D145" s="1" t="s">
        <v>205</v>
      </c>
      <c r="E145" s="2">
        <v>129017.71</v>
      </c>
      <c r="F145" s="2">
        <v>162702.18000000014</v>
      </c>
      <c r="G145" s="2">
        <v>98874.700000000012</v>
      </c>
      <c r="H145" s="2">
        <v>88958.569999999963</v>
      </c>
      <c r="I145" s="2">
        <v>259668.98000000007</v>
      </c>
      <c r="J145" s="2">
        <v>450913.5500000001</v>
      </c>
      <c r="K145" s="2">
        <v>92257.59</v>
      </c>
      <c r="L145" s="2">
        <v>145651.98999999996</v>
      </c>
      <c r="M145" s="2">
        <v>65462.55999999999</v>
      </c>
      <c r="N145" s="2">
        <v>109152.81000000006</v>
      </c>
      <c r="O145" s="2">
        <v>89204.53</v>
      </c>
      <c r="P145" s="2">
        <v>84385.03999999995</v>
      </c>
      <c r="Q145" s="2">
        <f t="shared" si="5"/>
        <v>1776250.2100000004</v>
      </c>
    </row>
    <row r="146" spans="1:17" x14ac:dyDescent="0.25">
      <c r="A146" t="str">
        <f t="shared" si="4"/>
        <v>TCN.SH1</v>
      </c>
      <c r="B146" s="1" t="s">
        <v>36</v>
      </c>
      <c r="C146" s="1" t="s">
        <v>206</v>
      </c>
      <c r="D146" s="1" t="s">
        <v>206</v>
      </c>
      <c r="E146" s="2">
        <v>-157666.34999999998</v>
      </c>
      <c r="F146" s="2">
        <v>-19274.600000000002</v>
      </c>
      <c r="G146" s="2">
        <v>-132008.85</v>
      </c>
      <c r="H146" s="2">
        <v>-147148.04</v>
      </c>
      <c r="I146" s="2">
        <v>-255104.17</v>
      </c>
      <c r="J146" s="2">
        <v>-504193.93</v>
      </c>
      <c r="K146" s="2">
        <v>-176221.95999999996</v>
      </c>
      <c r="L146" s="2">
        <v>-262482.07</v>
      </c>
      <c r="M146" s="2">
        <v>-136128.15000000002</v>
      </c>
      <c r="N146" s="2">
        <v>-140815.64000000001</v>
      </c>
      <c r="O146" s="2">
        <v>-117610.37000000001</v>
      </c>
      <c r="P146" s="2">
        <v>-123673.70999999999</v>
      </c>
      <c r="Q146" s="2">
        <f t="shared" si="5"/>
        <v>-2172327.8400000003</v>
      </c>
    </row>
    <row r="147" spans="1:17" x14ac:dyDescent="0.25">
      <c r="A147" t="str">
        <f t="shared" si="4"/>
        <v>TCN.SH2</v>
      </c>
      <c r="B147" s="1" t="s">
        <v>36</v>
      </c>
      <c r="C147" s="1" t="s">
        <v>207</v>
      </c>
      <c r="D147" s="1" t="s">
        <v>207</v>
      </c>
      <c r="E147" s="2">
        <v>-218488.60000000003</v>
      </c>
      <c r="F147" s="2">
        <v>-223770.46</v>
      </c>
      <c r="G147" s="2">
        <v>-127970.92000000003</v>
      </c>
      <c r="H147" s="2">
        <v>-147313.17000000001</v>
      </c>
      <c r="I147" s="2">
        <v>-275634.77</v>
      </c>
      <c r="J147" s="2">
        <v>-532359.51</v>
      </c>
      <c r="K147" s="2">
        <v>-195452.4</v>
      </c>
      <c r="L147" s="2">
        <v>-279616.68000000005</v>
      </c>
      <c r="M147" s="2">
        <v>-154895.97999999998</v>
      </c>
      <c r="N147" s="2">
        <v>-142625.60000000001</v>
      </c>
      <c r="O147" s="2">
        <v>-115617.20000000001</v>
      </c>
      <c r="P147" s="2">
        <v>-126392.34999999998</v>
      </c>
      <c r="Q147" s="2">
        <f t="shared" si="5"/>
        <v>-2540137.6400000006</v>
      </c>
    </row>
    <row r="148" spans="1:17" x14ac:dyDescent="0.25">
      <c r="A148" t="str">
        <f t="shared" si="4"/>
        <v>SHEL.SHCG</v>
      </c>
      <c r="B148" s="1" t="s">
        <v>196</v>
      </c>
      <c r="C148" s="1" t="s">
        <v>210</v>
      </c>
      <c r="D148" s="1" t="s">
        <v>210</v>
      </c>
      <c r="E148" s="2">
        <v>-190.54999999999998</v>
      </c>
      <c r="F148" s="2">
        <v>-9.75</v>
      </c>
      <c r="G148" s="2">
        <v>-0.35</v>
      </c>
      <c r="H148" s="2">
        <v>-1.1399999999999999</v>
      </c>
      <c r="I148" s="2">
        <v>-6.05</v>
      </c>
      <c r="J148" s="2">
        <v>0</v>
      </c>
      <c r="K148" s="2">
        <v>0</v>
      </c>
      <c r="L148" s="2">
        <v>0</v>
      </c>
      <c r="M148" s="2">
        <v>-4.79</v>
      </c>
      <c r="N148" s="2">
        <v>-1.04</v>
      </c>
      <c r="O148" s="2">
        <v>-2.2400000000000002</v>
      </c>
      <c r="P148" s="2">
        <v>-56.36</v>
      </c>
      <c r="Q148" s="2">
        <f t="shared" si="5"/>
        <v>-272.27</v>
      </c>
    </row>
    <row r="149" spans="1:17" x14ac:dyDescent="0.25">
      <c r="A149" t="str">
        <f t="shared" si="4"/>
        <v>NESI.BCHIMP</v>
      </c>
      <c r="B149" s="1" t="s">
        <v>214</v>
      </c>
      <c r="C149" s="1" t="s">
        <v>215</v>
      </c>
      <c r="D149" s="1" t="s">
        <v>23</v>
      </c>
      <c r="E149" s="2">
        <v>-10971.369999999999</v>
      </c>
      <c r="F149" s="2">
        <v>-15968.310000000001</v>
      </c>
      <c r="G149" s="2">
        <v>-3732.02</v>
      </c>
      <c r="H149" s="2">
        <v>-886.39</v>
      </c>
      <c r="I149" s="2">
        <v>-19874.669999999998</v>
      </c>
      <c r="J149" s="2">
        <v>-49287.899999999994</v>
      </c>
      <c r="K149" s="2">
        <v>-5720.4300000000012</v>
      </c>
      <c r="L149" s="2">
        <v>-15987.44</v>
      </c>
      <c r="M149" s="2">
        <v>-1544.0500000000002</v>
      </c>
      <c r="N149" s="2">
        <v>-2667.46</v>
      </c>
      <c r="O149" s="2">
        <v>-383.56</v>
      </c>
      <c r="P149" s="2">
        <v>-828.06999999999994</v>
      </c>
      <c r="Q149" s="2">
        <f t="shared" si="5"/>
        <v>-127851.67000000001</v>
      </c>
    </row>
    <row r="150" spans="1:17" x14ac:dyDescent="0.25">
      <c r="A150" t="str">
        <f t="shared" si="4"/>
        <v>TAU.SPR</v>
      </c>
      <c r="B150" s="1" t="s">
        <v>34</v>
      </c>
      <c r="C150" s="1" t="s">
        <v>216</v>
      </c>
      <c r="D150" s="1" t="s">
        <v>216</v>
      </c>
      <c r="E150" s="2">
        <v>-37049.79</v>
      </c>
      <c r="F150" s="2">
        <v>-40434.97</v>
      </c>
      <c r="G150" s="2">
        <v>-24649.74</v>
      </c>
      <c r="H150" s="2">
        <v>-18961.599999999999</v>
      </c>
      <c r="I150" s="2">
        <v>-51593.14</v>
      </c>
      <c r="J150" s="2">
        <v>-100239.26</v>
      </c>
      <c r="K150" s="2">
        <v>-10849.970000000001</v>
      </c>
      <c r="L150" s="2">
        <v>-17253.43</v>
      </c>
      <c r="M150" s="2">
        <v>-8782.26</v>
      </c>
      <c r="N150" s="2">
        <v>-9957.4600000000009</v>
      </c>
      <c r="O150" s="2">
        <v>-19008.920000000002</v>
      </c>
      <c r="P150" s="2">
        <v>-20851.710000000003</v>
      </c>
      <c r="Q150" s="2">
        <f t="shared" si="5"/>
        <v>-359632.25</v>
      </c>
    </row>
    <row r="151" spans="1:17" x14ac:dyDescent="0.25">
      <c r="A151" t="str">
        <f t="shared" si="4"/>
        <v>NESI.SPCIMP</v>
      </c>
      <c r="B151" s="1" t="s">
        <v>214</v>
      </c>
      <c r="C151" s="1" t="s">
        <v>217</v>
      </c>
      <c r="D151" s="1" t="s">
        <v>79</v>
      </c>
      <c r="E151" s="2">
        <v>0</v>
      </c>
      <c r="F151" s="2">
        <v>-16489.2</v>
      </c>
      <c r="G151" s="2">
        <v>-2840.01</v>
      </c>
      <c r="H151" s="2">
        <v>-397.21000000000004</v>
      </c>
      <c r="I151" s="2">
        <v>-79297.48000000001</v>
      </c>
      <c r="J151" s="2">
        <v>-146954.4</v>
      </c>
      <c r="K151" s="2">
        <v>-7169.6799999999994</v>
      </c>
      <c r="L151" s="2">
        <v>-4046.6499999999996</v>
      </c>
      <c r="M151" s="2">
        <v>-134.84000000000003</v>
      </c>
      <c r="N151" s="2">
        <v>-419.90000000000009</v>
      </c>
      <c r="O151" s="2">
        <v>-4193.2700000000004</v>
      </c>
      <c r="P151" s="2">
        <v>-3880.15</v>
      </c>
      <c r="Q151" s="2">
        <f t="shared" si="5"/>
        <v>-265822.78999999998</v>
      </c>
    </row>
    <row r="152" spans="1:17" x14ac:dyDescent="0.25">
      <c r="A152" t="str">
        <f t="shared" si="4"/>
        <v>NESI.BCHEXP</v>
      </c>
      <c r="B152" s="1" t="s">
        <v>214</v>
      </c>
      <c r="C152" s="1" t="s">
        <v>218</v>
      </c>
      <c r="D152" s="1" t="s">
        <v>31</v>
      </c>
      <c r="E152" s="2">
        <v>0</v>
      </c>
      <c r="F152" s="2">
        <v>0</v>
      </c>
      <c r="G152" s="2">
        <v>0</v>
      </c>
      <c r="H152" s="2">
        <v>0</v>
      </c>
      <c r="I152" s="2">
        <v>30.640000000000008</v>
      </c>
      <c r="J152" s="2">
        <v>47.649999999999991</v>
      </c>
      <c r="K152" s="2">
        <v>0</v>
      </c>
      <c r="L152" s="2">
        <v>9.0100000000000033</v>
      </c>
      <c r="M152" s="2">
        <v>52.94</v>
      </c>
      <c r="N152" s="2">
        <v>0</v>
      </c>
      <c r="O152" s="2">
        <v>151.65000000000006</v>
      </c>
      <c r="P152" s="2">
        <v>62.370000000000019</v>
      </c>
      <c r="Q152" s="2">
        <f t="shared" si="5"/>
        <v>354.2600000000001</v>
      </c>
    </row>
    <row r="153" spans="1:17" x14ac:dyDescent="0.25">
      <c r="A153" t="str">
        <f t="shared" si="4"/>
        <v>NESI.SPCEXP</v>
      </c>
      <c r="B153" s="1" t="s">
        <v>214</v>
      </c>
      <c r="C153" s="1" t="s">
        <v>219</v>
      </c>
      <c r="D153" s="1" t="s">
        <v>82</v>
      </c>
      <c r="E153" s="2">
        <v>0</v>
      </c>
      <c r="F153" s="2">
        <v>57.069999999999986</v>
      </c>
      <c r="G153" s="2">
        <v>483.10000000000059</v>
      </c>
      <c r="H153" s="2">
        <v>1003.1900000000005</v>
      </c>
      <c r="I153" s="2">
        <v>1665.2300000000005</v>
      </c>
      <c r="J153" s="2">
        <v>55.20000000000001</v>
      </c>
      <c r="K153" s="2">
        <v>27.109999999999932</v>
      </c>
      <c r="L153" s="2">
        <v>194.06000000000031</v>
      </c>
      <c r="M153" s="2">
        <v>221.11000000000061</v>
      </c>
      <c r="N153" s="2">
        <v>509.93999999999971</v>
      </c>
      <c r="O153" s="2">
        <v>158.80000000000013</v>
      </c>
      <c r="P153" s="2">
        <v>168.4499999999999</v>
      </c>
      <c r="Q153" s="2">
        <f t="shared" si="5"/>
        <v>4543.260000000002</v>
      </c>
    </row>
    <row r="154" spans="1:17" x14ac:dyDescent="0.25">
      <c r="A154" t="str">
        <f t="shared" si="4"/>
        <v>EEC.TAB1</v>
      </c>
      <c r="B154" s="1" t="s">
        <v>26</v>
      </c>
      <c r="C154" s="1" t="s">
        <v>220</v>
      </c>
      <c r="D154" s="1" t="s">
        <v>220</v>
      </c>
      <c r="E154" s="2">
        <v>-20912.82</v>
      </c>
      <c r="F154" s="2">
        <v>-9109.99</v>
      </c>
      <c r="G154" s="2">
        <v>-12874.199999999999</v>
      </c>
      <c r="H154" s="2">
        <v>-9740.91</v>
      </c>
      <c r="I154" s="2">
        <v>-12353.539999999999</v>
      </c>
      <c r="J154" s="2">
        <v>-12392.6</v>
      </c>
      <c r="K154" s="2">
        <v>-5488.8</v>
      </c>
      <c r="L154" s="2">
        <v>-8983.81</v>
      </c>
      <c r="M154" s="2">
        <v>-8344.619999999999</v>
      </c>
      <c r="N154" s="2">
        <v>-9664.74</v>
      </c>
      <c r="O154" s="2">
        <v>-10383.579999999998</v>
      </c>
      <c r="P154" s="2">
        <v>-11009.75</v>
      </c>
      <c r="Q154" s="2">
        <f t="shared" si="5"/>
        <v>-131259.35999999999</v>
      </c>
    </row>
    <row r="155" spans="1:17" x14ac:dyDescent="0.25">
      <c r="A155" t="str">
        <f t="shared" si="4"/>
        <v>TAC2.TAY1</v>
      </c>
      <c r="B155" s="1" t="s">
        <v>221</v>
      </c>
      <c r="C155" s="1" t="s">
        <v>222</v>
      </c>
      <c r="D155" s="1" t="s">
        <v>222</v>
      </c>
      <c r="E155" s="2">
        <v>0</v>
      </c>
      <c r="F155" s="2">
        <v>0</v>
      </c>
      <c r="G155" s="2">
        <v>0</v>
      </c>
      <c r="H155" s="2">
        <v>0</v>
      </c>
      <c r="I155" s="2">
        <v>-20803.13</v>
      </c>
      <c r="J155" s="2">
        <v>-34028.22</v>
      </c>
      <c r="K155" s="2">
        <v>-9994.41</v>
      </c>
      <c r="L155" s="2">
        <v>-13650.81</v>
      </c>
      <c r="M155" s="2">
        <v>-7886.1100000000006</v>
      </c>
      <c r="N155" s="2">
        <v>-1072.8800000000001</v>
      </c>
      <c r="O155" s="2">
        <v>0</v>
      </c>
      <c r="P155" s="2">
        <v>0</v>
      </c>
      <c r="Q155" s="2">
        <f t="shared" si="5"/>
        <v>-87435.560000000012</v>
      </c>
    </row>
    <row r="156" spans="1:17" x14ac:dyDescent="0.25">
      <c r="A156" t="str">
        <f t="shared" si="4"/>
        <v>TCN.TC01</v>
      </c>
      <c r="B156" s="1" t="s">
        <v>36</v>
      </c>
      <c r="C156" s="1" t="s">
        <v>223</v>
      </c>
      <c r="D156" s="1" t="s">
        <v>223</v>
      </c>
      <c r="E156" s="2">
        <v>-79229.949999999983</v>
      </c>
      <c r="F156" s="2">
        <v>-48236.299999999996</v>
      </c>
      <c r="G156" s="2">
        <v>-48526.310000000005</v>
      </c>
      <c r="H156" s="2">
        <v>-43736</v>
      </c>
      <c r="I156" s="2">
        <v>-123120.12000000002</v>
      </c>
      <c r="J156" s="2">
        <v>-218298.93</v>
      </c>
      <c r="K156" s="2">
        <v>-55893.37</v>
      </c>
      <c r="L156" s="2">
        <v>-81843.329999999987</v>
      </c>
      <c r="M156" s="2">
        <v>-48690.75</v>
      </c>
      <c r="N156" s="2">
        <v>-37245.910000000003</v>
      </c>
      <c r="O156" s="2">
        <v>-46004.13</v>
      </c>
      <c r="P156" s="2">
        <v>-49294.73</v>
      </c>
      <c r="Q156" s="2">
        <f t="shared" si="5"/>
        <v>-880119.83</v>
      </c>
    </row>
    <row r="157" spans="1:17" x14ac:dyDescent="0.25">
      <c r="A157" t="str">
        <f t="shared" si="4"/>
        <v>TCN.TC02</v>
      </c>
      <c r="B157" s="1" t="s">
        <v>36</v>
      </c>
      <c r="C157" s="1" t="s">
        <v>224</v>
      </c>
      <c r="D157" s="1" t="s">
        <v>224</v>
      </c>
      <c r="E157" s="2">
        <v>7684.7300000000014</v>
      </c>
      <c r="F157" s="2">
        <v>7308.79</v>
      </c>
      <c r="G157" s="2">
        <v>5139.24</v>
      </c>
      <c r="H157" s="2">
        <v>3665.95</v>
      </c>
      <c r="I157" s="2">
        <v>8462.4700000000012</v>
      </c>
      <c r="J157" s="2">
        <v>10585.560000000001</v>
      </c>
      <c r="K157" s="2">
        <v>4066.94</v>
      </c>
      <c r="L157" s="2">
        <v>5016.12</v>
      </c>
      <c r="M157" s="2">
        <v>3689.2499999999995</v>
      </c>
      <c r="N157" s="2">
        <v>4367.4000000000005</v>
      </c>
      <c r="O157" s="2">
        <v>9680.7599999999984</v>
      </c>
      <c r="P157" s="2">
        <v>7293.760000000002</v>
      </c>
      <c r="Q157" s="2">
        <f t="shared" si="5"/>
        <v>76960.97</v>
      </c>
    </row>
    <row r="158" spans="1:17" x14ac:dyDescent="0.25">
      <c r="A158" t="str">
        <f t="shared" si="4"/>
        <v>TEN.BCHIMP</v>
      </c>
      <c r="B158" s="1" t="s">
        <v>225</v>
      </c>
      <c r="C158" s="1" t="s">
        <v>226</v>
      </c>
      <c r="D158" s="1" t="s">
        <v>23</v>
      </c>
      <c r="E158" s="2">
        <v>-2645.31</v>
      </c>
      <c r="F158" s="2">
        <v>-2238.69</v>
      </c>
      <c r="G158" s="2">
        <v>-706.41</v>
      </c>
      <c r="H158" s="2">
        <v>-677.23</v>
      </c>
      <c r="I158" s="2">
        <v>-4121.6900000000005</v>
      </c>
      <c r="J158" s="2">
        <v>-5307.69</v>
      </c>
      <c r="K158" s="2">
        <v>-152.68</v>
      </c>
      <c r="L158" s="2">
        <v>-8029.5</v>
      </c>
      <c r="M158" s="2">
        <v>-295.43</v>
      </c>
      <c r="N158" s="2">
        <v>-4545.01</v>
      </c>
      <c r="O158" s="2">
        <v>-2369.35</v>
      </c>
      <c r="P158" s="2">
        <v>-5222.9299999999994</v>
      </c>
      <c r="Q158" s="2">
        <f t="shared" si="5"/>
        <v>-36311.919999999998</v>
      </c>
    </row>
    <row r="159" spans="1:17" x14ac:dyDescent="0.25">
      <c r="A159" t="str">
        <f t="shared" si="4"/>
        <v>TEN.BCHEXP</v>
      </c>
      <c r="B159" s="1" t="s">
        <v>225</v>
      </c>
      <c r="C159" s="1" t="s">
        <v>227</v>
      </c>
      <c r="D159" s="1" t="s">
        <v>31</v>
      </c>
      <c r="E159" s="2">
        <v>0</v>
      </c>
      <c r="F159" s="2">
        <v>0</v>
      </c>
      <c r="G159" s="2">
        <v>2.4499999999999997</v>
      </c>
      <c r="H159" s="2">
        <v>11.829999999999998</v>
      </c>
      <c r="I159" s="2">
        <v>6.7799999999999994</v>
      </c>
      <c r="J159" s="2">
        <v>0</v>
      </c>
      <c r="K159" s="2">
        <v>5.6899999999999986</v>
      </c>
      <c r="L159" s="2">
        <v>18.109999999999996</v>
      </c>
      <c r="M159" s="2">
        <v>51.990000000000023</v>
      </c>
      <c r="N159" s="2">
        <v>161.51</v>
      </c>
      <c r="O159" s="2">
        <v>0</v>
      </c>
      <c r="P159" s="2">
        <v>0</v>
      </c>
      <c r="Q159" s="2">
        <f t="shared" si="5"/>
        <v>258.36</v>
      </c>
    </row>
    <row r="160" spans="1:17" x14ac:dyDescent="0.25">
      <c r="A160" t="str">
        <f t="shared" si="4"/>
        <v>TEN.120SIMP</v>
      </c>
      <c r="B160" s="1" t="s">
        <v>225</v>
      </c>
      <c r="C160" s="1" t="s">
        <v>228</v>
      </c>
      <c r="D160" s="1" t="s">
        <v>77</v>
      </c>
      <c r="E160" s="2">
        <v>0</v>
      </c>
      <c r="F160" s="2">
        <v>0</v>
      </c>
      <c r="G160" s="2">
        <v>-5.1399999999999961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f t="shared" si="5"/>
        <v>-5.1399999999999961</v>
      </c>
    </row>
    <row r="161" spans="1:17" x14ac:dyDescent="0.25">
      <c r="A161" t="str">
        <f t="shared" si="4"/>
        <v>TEN.SPCIMP</v>
      </c>
      <c r="B161" s="1" t="s">
        <v>225</v>
      </c>
      <c r="C161" s="1" t="s">
        <v>259</v>
      </c>
      <c r="D161" s="1" t="s">
        <v>79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-19.630000000000003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f t="shared" si="5"/>
        <v>-19.630000000000003</v>
      </c>
    </row>
    <row r="162" spans="1:17" x14ac:dyDescent="0.25">
      <c r="A162" t="str">
        <f t="shared" si="4"/>
        <v>TAU.THS</v>
      </c>
      <c r="B162" s="1" t="s">
        <v>34</v>
      </c>
      <c r="C162" s="1" t="s">
        <v>229</v>
      </c>
      <c r="D162" s="1" t="s">
        <v>229</v>
      </c>
      <c r="E162" s="2">
        <v>-1433.7</v>
      </c>
      <c r="F162" s="2">
        <v>-1051.96</v>
      </c>
      <c r="G162" s="2">
        <v>-114.16000000000001</v>
      </c>
      <c r="H162" s="2">
        <v>0</v>
      </c>
      <c r="I162" s="2">
        <v>0</v>
      </c>
      <c r="J162" s="2">
        <v>0</v>
      </c>
      <c r="K162" s="2">
        <v>-44.919999999999995</v>
      </c>
      <c r="L162" s="2">
        <v>-430.02000000000004</v>
      </c>
      <c r="M162" s="2">
        <v>-250.62</v>
      </c>
      <c r="N162" s="2">
        <v>-275.92</v>
      </c>
      <c r="O162" s="2">
        <v>-759.69999999999993</v>
      </c>
      <c r="P162" s="2">
        <v>-846.95</v>
      </c>
      <c r="Q162" s="2">
        <f t="shared" si="5"/>
        <v>-5207.95</v>
      </c>
    </row>
    <row r="163" spans="1:17" x14ac:dyDescent="0.25">
      <c r="A163" t="str">
        <f t="shared" si="4"/>
        <v>CUPC.VVW1</v>
      </c>
      <c r="B163" s="1" t="s">
        <v>169</v>
      </c>
      <c r="C163" s="1" t="s">
        <v>234</v>
      </c>
      <c r="D163" s="1" t="s">
        <v>234</v>
      </c>
      <c r="E163" s="2">
        <v>-0.38</v>
      </c>
      <c r="F163" s="2">
        <v>-557.05000000000007</v>
      </c>
      <c r="G163" s="2">
        <v>-1626.5300000000002</v>
      </c>
      <c r="H163" s="2">
        <v>-786.11</v>
      </c>
      <c r="I163" s="2">
        <v>-8893.6500000000015</v>
      </c>
      <c r="J163" s="2">
        <v>-24055.989999999998</v>
      </c>
      <c r="K163" s="2">
        <v>-502.73</v>
      </c>
      <c r="L163" s="2">
        <v>-2727.89</v>
      </c>
      <c r="M163" s="2">
        <v>-348.69</v>
      </c>
      <c r="N163" s="2">
        <v>-1115.9799999999998</v>
      </c>
      <c r="O163" s="2">
        <v>-255.90999999999997</v>
      </c>
      <c r="P163" s="2">
        <v>-523.89</v>
      </c>
      <c r="Q163" s="2">
        <f t="shared" si="5"/>
        <v>-41394.80000000001</v>
      </c>
    </row>
    <row r="164" spans="1:17" x14ac:dyDescent="0.25">
      <c r="A164" t="str">
        <f t="shared" si="4"/>
        <v>CUPC.VVW2</v>
      </c>
      <c r="B164" s="1" t="s">
        <v>169</v>
      </c>
      <c r="C164" s="1" t="s">
        <v>235</v>
      </c>
      <c r="D164" s="1" t="s">
        <v>235</v>
      </c>
      <c r="E164" s="2">
        <v>0.54999999999999993</v>
      </c>
      <c r="F164" s="2">
        <v>0.66</v>
      </c>
      <c r="G164" s="2">
        <v>1.1300000000000006</v>
      </c>
      <c r="H164" s="2">
        <v>35.899999999999984</v>
      </c>
      <c r="I164" s="2">
        <v>515.26</v>
      </c>
      <c r="J164" s="2">
        <v>1210.83</v>
      </c>
      <c r="K164" s="2">
        <v>-7.1799999999999908</v>
      </c>
      <c r="L164" s="2">
        <v>-8.8899999999999864</v>
      </c>
      <c r="M164" s="2">
        <v>-0.36000000000000004</v>
      </c>
      <c r="N164" s="2">
        <v>173.75</v>
      </c>
      <c r="O164" s="2">
        <v>15.64</v>
      </c>
      <c r="P164" s="2">
        <v>22.3</v>
      </c>
      <c r="Q164" s="2">
        <f t="shared" si="5"/>
        <v>1959.59</v>
      </c>
    </row>
    <row r="165" spans="1:17" x14ac:dyDescent="0.25">
      <c r="A165" t="str">
        <f t="shared" si="4"/>
        <v>WEYR.WEY1</v>
      </c>
      <c r="B165" s="1" t="s">
        <v>238</v>
      </c>
      <c r="C165" s="1" t="s">
        <v>237</v>
      </c>
      <c r="D165" s="1" t="s">
        <v>237</v>
      </c>
      <c r="E165" s="2">
        <v>-2247.6</v>
      </c>
      <c r="F165" s="2">
        <v>-2494.1000000000004</v>
      </c>
      <c r="G165" s="2">
        <v>-2286.6399999999994</v>
      </c>
      <c r="H165" s="2">
        <v>-2079.9</v>
      </c>
      <c r="I165" s="2">
        <v>-6861.59</v>
      </c>
      <c r="J165" s="2">
        <v>-15728.579999999998</v>
      </c>
      <c r="K165" s="2">
        <v>-4042.6400000000003</v>
      </c>
      <c r="L165" s="2">
        <v>-5791.97</v>
      </c>
      <c r="M165" s="2">
        <v>-2625.0199999999995</v>
      </c>
      <c r="N165" s="2">
        <v>-2891.9700000000003</v>
      </c>
      <c r="O165" s="2">
        <v>-2406.2600000000002</v>
      </c>
      <c r="P165" s="2">
        <v>-2622.8036569999999</v>
      </c>
      <c r="Q165" s="2">
        <f t="shared" si="5"/>
        <v>-52079.073656999994</v>
      </c>
    </row>
  </sheetData>
  <mergeCells count="1">
    <mergeCell ref="P3:Q3"/>
  </mergeCells>
  <pageMargins left="0.5" right="0.5" top="0.75" bottom="0.5" header="0.5" footer="0.25"/>
  <pageSetup paperSize="17" orientation="landscape" r:id="rId1"/>
  <headerFooter>
    <oddHeader>&amp;C&amp;"-,Bold"&amp;12&amp;F[&amp;A]</oddHeader>
    <oddFooter>&amp;L&amp;9Posted: 7 Jul 2020&amp;C&amp;9Page &amp;P of &amp;N&amp;R&amp;9Public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12.7109375" defaultRowHeight="15" x14ac:dyDescent="0.25"/>
  <cols>
    <col min="1" max="1" width="16.85546875" bestFit="1" customWidth="1"/>
    <col min="2" max="3" width="12.7109375" style="1"/>
    <col min="4" max="4" width="15.140625" style="1" bestFit="1" customWidth="1"/>
  </cols>
  <sheetData>
    <row r="1" spans="1:20" x14ac:dyDescent="0.25">
      <c r="A1" s="10" t="s">
        <v>262</v>
      </c>
    </row>
    <row r="2" spans="1:20" x14ac:dyDescent="0.25">
      <c r="A2" s="3" t="s">
        <v>788</v>
      </c>
      <c r="B2" s="10"/>
      <c r="E2" s="3" t="s">
        <v>240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241</v>
      </c>
    </row>
    <row r="3" spans="1:20" x14ac:dyDescent="0.25">
      <c r="E3" s="5" t="s">
        <v>242</v>
      </c>
      <c r="F3" s="6"/>
      <c r="G3" s="6"/>
      <c r="H3" s="6"/>
      <c r="I3" s="6"/>
      <c r="J3" s="6"/>
      <c r="K3" s="6"/>
      <c r="L3" s="6"/>
      <c r="M3" s="6"/>
      <c r="N3" s="6"/>
      <c r="O3" s="6"/>
      <c r="P3" s="20">
        <f>SUM(Q5:Q155)</f>
        <v>226200.52000000226</v>
      </c>
      <c r="Q3" s="21"/>
    </row>
    <row r="4" spans="1:20" x14ac:dyDescent="0.25">
      <c r="A4" s="7" t="s">
        <v>239</v>
      </c>
      <c r="B4" s="8" t="s">
        <v>1</v>
      </c>
      <c r="C4" s="8" t="s">
        <v>2</v>
      </c>
      <c r="D4" s="8" t="s">
        <v>3</v>
      </c>
      <c r="E4" s="9">
        <v>41640</v>
      </c>
      <c r="F4" s="9">
        <v>41671</v>
      </c>
      <c r="G4" s="9">
        <v>41699</v>
      </c>
      <c r="H4" s="9">
        <v>41730</v>
      </c>
      <c r="I4" s="9">
        <v>41760</v>
      </c>
      <c r="J4" s="9">
        <v>41791</v>
      </c>
      <c r="K4" s="9">
        <v>41821</v>
      </c>
      <c r="L4" s="9">
        <v>41852</v>
      </c>
      <c r="M4" s="9">
        <v>41883</v>
      </c>
      <c r="N4" s="9">
        <v>41913</v>
      </c>
      <c r="O4" s="9">
        <v>41944</v>
      </c>
      <c r="P4" s="9">
        <v>41974</v>
      </c>
      <c r="Q4" s="9" t="s">
        <v>263</v>
      </c>
    </row>
    <row r="5" spans="1:20" x14ac:dyDescent="0.25">
      <c r="A5" t="str">
        <f t="shared" ref="A5:A41" si="0">B5&amp;"."&amp;IF(D5="CES1/CES2",C5,IF(C5="CRE1/CRE2",C5,D5))</f>
        <v>UNCA.0000001511</v>
      </c>
      <c r="B5" s="1" t="s">
        <v>4</v>
      </c>
      <c r="C5" s="1" t="s">
        <v>5</v>
      </c>
      <c r="D5" s="1" t="s">
        <v>5</v>
      </c>
      <c r="E5" s="2">
        <v>0.38</v>
      </c>
      <c r="F5" s="2">
        <v>58.36</v>
      </c>
      <c r="G5" s="2">
        <v>0.53</v>
      </c>
      <c r="H5" s="2">
        <v>5.18</v>
      </c>
      <c r="I5" s="2">
        <v>559.18000000000006</v>
      </c>
      <c r="J5" s="2">
        <v>32.590000000000003</v>
      </c>
      <c r="K5" s="2">
        <v>0</v>
      </c>
      <c r="L5" s="2">
        <v>0</v>
      </c>
      <c r="M5" s="2">
        <v>0</v>
      </c>
      <c r="N5" s="2">
        <v>5.7099999999999982</v>
      </c>
      <c r="O5" s="2">
        <v>0.26</v>
      </c>
      <c r="P5" s="2">
        <v>3.7200000000000006</v>
      </c>
      <c r="Q5" s="2">
        <f>SUM(E5:P5)</f>
        <v>665.9100000000002</v>
      </c>
      <c r="S5" s="2">
        <f ca="1">IFERROR(VLOOKUP(A5,Summary!$A$5:$I$271,8,FALSE),'2014'!Q5)</f>
        <v>665.9100000000002</v>
      </c>
      <c r="T5" t="str">
        <f ca="1">IF(ROUND(Q5-S5,2)=0,"",Q5-S5)</f>
        <v/>
      </c>
    </row>
    <row r="6" spans="1:20" x14ac:dyDescent="0.25">
      <c r="A6" t="str">
        <f t="shared" si="0"/>
        <v>UNCA.0000006711</v>
      </c>
      <c r="B6" s="1" t="s">
        <v>4</v>
      </c>
      <c r="C6" s="1" t="s">
        <v>6</v>
      </c>
      <c r="D6" s="1" t="s">
        <v>6</v>
      </c>
      <c r="E6" s="2">
        <v>0</v>
      </c>
      <c r="F6" s="2">
        <v>0</v>
      </c>
      <c r="G6" s="2">
        <v>0</v>
      </c>
      <c r="H6" s="2">
        <v>1.73</v>
      </c>
      <c r="I6" s="2">
        <v>10.000000000000002</v>
      </c>
      <c r="J6" s="2">
        <v>60.799999999999983</v>
      </c>
      <c r="K6" s="2">
        <v>8.9000000000000039</v>
      </c>
      <c r="L6" s="2">
        <v>53.600000000000009</v>
      </c>
      <c r="M6" s="2">
        <v>19.879999999999992</v>
      </c>
      <c r="N6" s="2">
        <v>1.0000000000000064E-2</v>
      </c>
      <c r="O6" s="2">
        <v>0</v>
      </c>
      <c r="P6" s="2">
        <v>0</v>
      </c>
      <c r="Q6" s="2">
        <f t="shared" ref="Q6:Q69" si="1">SUM(E6:P6)</f>
        <v>154.91999999999999</v>
      </c>
      <c r="S6" s="2">
        <f ca="1">IFERROR(VLOOKUP(A6,Summary!$A$5:$I$271,8,FALSE),'2014'!Q6)</f>
        <v>154.91999999999999</v>
      </c>
      <c r="T6" t="str">
        <f t="shared" ref="T6:T69" ca="1" si="2">IF(ROUND(Q6-S6,2)=0,"",Q6-S6)</f>
        <v/>
      </c>
    </row>
    <row r="7" spans="1:20" x14ac:dyDescent="0.25">
      <c r="A7" t="str">
        <f t="shared" si="0"/>
        <v>UNCA.0000022911</v>
      </c>
      <c r="B7" s="1" t="s">
        <v>4</v>
      </c>
      <c r="C7" s="1" t="s">
        <v>7</v>
      </c>
      <c r="D7" s="1" t="s">
        <v>7</v>
      </c>
      <c r="E7" s="2">
        <v>39.39</v>
      </c>
      <c r="F7" s="2">
        <v>11.299999999999999</v>
      </c>
      <c r="G7" s="2">
        <v>31.930000000000007</v>
      </c>
      <c r="H7" s="2">
        <v>15.06</v>
      </c>
      <c r="I7" s="2">
        <v>319.78000000000003</v>
      </c>
      <c r="J7" s="2">
        <v>292.38</v>
      </c>
      <c r="K7" s="2">
        <v>100.47999999999999</v>
      </c>
      <c r="L7" s="2">
        <v>192.44</v>
      </c>
      <c r="M7" s="2">
        <v>206.52000000000007</v>
      </c>
      <c r="N7" s="2">
        <v>16.18</v>
      </c>
      <c r="O7" s="2">
        <v>17.769999999999996</v>
      </c>
      <c r="P7" s="2">
        <v>7.4099999999999993</v>
      </c>
      <c r="Q7" s="2">
        <f t="shared" si="1"/>
        <v>1250.6400000000001</v>
      </c>
      <c r="S7" s="2">
        <f ca="1">IFERROR(VLOOKUP(A7,Summary!$A$5:$I$271,8,FALSE),'2014'!Q7)</f>
        <v>1250.6400000000001</v>
      </c>
      <c r="T7" t="str">
        <f t="shared" ca="1" si="2"/>
        <v/>
      </c>
    </row>
    <row r="8" spans="1:20" x14ac:dyDescent="0.25">
      <c r="A8" t="str">
        <f t="shared" si="0"/>
        <v>UNCA.0000025611</v>
      </c>
      <c r="B8" s="1" t="s">
        <v>4</v>
      </c>
      <c r="C8" s="1" t="s">
        <v>8</v>
      </c>
      <c r="D8" s="1" t="s">
        <v>8</v>
      </c>
      <c r="E8" s="2">
        <v>-28.75</v>
      </c>
      <c r="F8" s="2">
        <v>-868.71</v>
      </c>
      <c r="G8" s="2">
        <v>-2004.25</v>
      </c>
      <c r="H8" s="2">
        <v>-1045.71</v>
      </c>
      <c r="I8" s="2">
        <v>-1900.8700000000001</v>
      </c>
      <c r="J8" s="2">
        <v>-1090.3600000000001</v>
      </c>
      <c r="K8" s="2">
        <v>-8156.7799999999988</v>
      </c>
      <c r="L8" s="2">
        <v>-5112.9399999999996</v>
      </c>
      <c r="M8" s="2">
        <v>-1805.5799999999997</v>
      </c>
      <c r="N8" s="2">
        <v>-3169.37</v>
      </c>
      <c r="O8" s="2">
        <v>-3627.36</v>
      </c>
      <c r="P8" s="2">
        <v>-2053.83</v>
      </c>
      <c r="Q8" s="2">
        <f t="shared" si="1"/>
        <v>-30864.509999999995</v>
      </c>
      <c r="S8" s="2">
        <f ca="1">IFERROR(VLOOKUP(A8,Summary!$A$5:$I$271,8,FALSE),'2014'!Q8)</f>
        <v>-30864.509999999995</v>
      </c>
      <c r="T8" t="str">
        <f t="shared" ca="1" si="2"/>
        <v/>
      </c>
    </row>
    <row r="9" spans="1:20" x14ac:dyDescent="0.25">
      <c r="A9" t="str">
        <f t="shared" si="0"/>
        <v>UNCA.0000034911</v>
      </c>
      <c r="B9" s="1" t="s">
        <v>4</v>
      </c>
      <c r="C9" s="1" t="s">
        <v>10</v>
      </c>
      <c r="D9" s="1" t="s">
        <v>10</v>
      </c>
      <c r="E9" s="2">
        <v>-0.24000000000000002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f t="shared" si="1"/>
        <v>-0.24000000000000002</v>
      </c>
      <c r="S9" s="2">
        <f ca="1">IFERROR(VLOOKUP(A9,Summary!$A$5:$I$271,8,FALSE),'2014'!Q9)</f>
        <v>-0.24000000000000002</v>
      </c>
      <c r="T9" t="str">
        <f t="shared" ca="1" si="2"/>
        <v/>
      </c>
    </row>
    <row r="10" spans="1:20" x14ac:dyDescent="0.25">
      <c r="A10" t="str">
        <f t="shared" si="0"/>
        <v>UNCA.0000038511</v>
      </c>
      <c r="B10" s="1" t="s">
        <v>4</v>
      </c>
      <c r="C10" s="1" t="s">
        <v>11</v>
      </c>
      <c r="D10" s="1" t="s">
        <v>11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-0.68</v>
      </c>
      <c r="K10" s="2">
        <v>-7.919999999999999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f t="shared" si="1"/>
        <v>-8.6</v>
      </c>
      <c r="S10" s="2">
        <f ca="1">IFERROR(VLOOKUP(A10,Summary!$A$5:$I$271,8,FALSE),'2014'!Q10)</f>
        <v>-8.6</v>
      </c>
      <c r="T10" t="str">
        <f t="shared" ca="1" si="2"/>
        <v/>
      </c>
    </row>
    <row r="11" spans="1:20" x14ac:dyDescent="0.25">
      <c r="A11" t="str">
        <f t="shared" si="0"/>
        <v>UNCA.0000039611</v>
      </c>
      <c r="B11" s="1" t="s">
        <v>4</v>
      </c>
      <c r="C11" s="1" t="s">
        <v>12</v>
      </c>
      <c r="D11" s="1" t="s">
        <v>12</v>
      </c>
      <c r="E11" s="2">
        <v>933.6400000000001</v>
      </c>
      <c r="F11" s="2">
        <v>514.76999999999987</v>
      </c>
      <c r="G11" s="2">
        <v>435.99999999999994</v>
      </c>
      <c r="H11" s="2">
        <v>647.86999999999989</v>
      </c>
      <c r="I11" s="2">
        <v>136.19999999999999</v>
      </c>
      <c r="J11" s="2">
        <v>247.27</v>
      </c>
      <c r="K11" s="2">
        <v>240.92000000000002</v>
      </c>
      <c r="L11" s="2">
        <v>170.36</v>
      </c>
      <c r="M11" s="2">
        <v>261.67999999999995</v>
      </c>
      <c r="N11" s="2">
        <v>800.11</v>
      </c>
      <c r="O11" s="2">
        <v>555.12999999999988</v>
      </c>
      <c r="P11" s="2">
        <v>437.04000000000008</v>
      </c>
      <c r="Q11" s="2">
        <f t="shared" si="1"/>
        <v>5380.99</v>
      </c>
      <c r="S11" s="2">
        <f ca="1">IFERROR(VLOOKUP(A11,Summary!$A$5:$I$271,8,FALSE),'2014'!Q11)</f>
        <v>5380.99</v>
      </c>
      <c r="T11" t="str">
        <f t="shared" ca="1" si="2"/>
        <v/>
      </c>
    </row>
    <row r="12" spans="1:20" x14ac:dyDescent="0.25">
      <c r="A12" t="str">
        <f t="shared" si="0"/>
        <v>UNCA.0000045411</v>
      </c>
      <c r="B12" s="1" t="s">
        <v>4</v>
      </c>
      <c r="C12" s="1" t="s">
        <v>13</v>
      </c>
      <c r="D12" s="1" t="s">
        <v>13</v>
      </c>
      <c r="E12" s="2">
        <v>1.9999999999999997E-2</v>
      </c>
      <c r="F12" s="2">
        <v>0</v>
      </c>
      <c r="G12" s="2">
        <v>0</v>
      </c>
      <c r="H12" s="2">
        <v>0.04</v>
      </c>
      <c r="I12" s="2">
        <v>0</v>
      </c>
      <c r="J12" s="2">
        <v>13.17</v>
      </c>
      <c r="K12" s="2">
        <v>3.8200000000000003</v>
      </c>
      <c r="L12" s="2">
        <v>12.799999999999997</v>
      </c>
      <c r="M12" s="2">
        <v>0</v>
      </c>
      <c r="N12" s="2">
        <v>0</v>
      </c>
      <c r="O12" s="2">
        <v>0</v>
      </c>
      <c r="P12" s="2">
        <v>0</v>
      </c>
      <c r="Q12" s="2">
        <f t="shared" si="1"/>
        <v>29.849999999999998</v>
      </c>
      <c r="S12" s="2">
        <f ca="1">IFERROR(VLOOKUP(A12,Summary!$A$5:$I$271,8,FALSE),'2014'!Q12)</f>
        <v>29.849999999999998</v>
      </c>
      <c r="T12" t="str">
        <f t="shared" ca="1" si="2"/>
        <v/>
      </c>
    </row>
    <row r="13" spans="1:20" x14ac:dyDescent="0.25">
      <c r="A13" t="str">
        <f t="shared" si="0"/>
        <v>UNCA.0000065911</v>
      </c>
      <c r="B13" s="1" t="s">
        <v>4</v>
      </c>
      <c r="C13" s="1" t="s">
        <v>14</v>
      </c>
      <c r="D13" s="1" t="s">
        <v>14</v>
      </c>
      <c r="E13" s="2">
        <v>0</v>
      </c>
      <c r="F13" s="2">
        <v>0</v>
      </c>
      <c r="G13" s="2">
        <v>284.68</v>
      </c>
      <c r="H13" s="2">
        <v>248.67</v>
      </c>
      <c r="I13" s="2">
        <v>3038.7999999999993</v>
      </c>
      <c r="J13" s="2">
        <v>2712.08</v>
      </c>
      <c r="K13" s="2">
        <v>18271.810000000001</v>
      </c>
      <c r="L13" s="2">
        <v>148.91999999999999</v>
      </c>
      <c r="M13" s="2">
        <v>0</v>
      </c>
      <c r="N13" s="2">
        <v>2.8099999999999996</v>
      </c>
      <c r="O13" s="2">
        <v>1309.9099999999999</v>
      </c>
      <c r="P13" s="2">
        <v>18.47</v>
      </c>
      <c r="Q13" s="2">
        <f t="shared" si="1"/>
        <v>26036.15</v>
      </c>
      <c r="S13" s="2">
        <f ca="1">IFERROR(VLOOKUP(A13,Summary!$A$5:$I$271,8,FALSE),'2014'!Q13)</f>
        <v>26036.15</v>
      </c>
      <c r="T13" t="str">
        <f t="shared" ca="1" si="2"/>
        <v/>
      </c>
    </row>
    <row r="14" spans="1:20" x14ac:dyDescent="0.25">
      <c r="A14" t="str">
        <f t="shared" si="0"/>
        <v>UNCA.0000079301</v>
      </c>
      <c r="B14" s="1" t="s">
        <v>4</v>
      </c>
      <c r="C14" s="1" t="s">
        <v>264</v>
      </c>
      <c r="D14" s="1" t="s">
        <v>264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9384.869999999999</v>
      </c>
      <c r="N14" s="2">
        <v>35883.06</v>
      </c>
      <c r="O14" s="2">
        <v>2482.4300000000003</v>
      </c>
      <c r="P14" s="2">
        <v>0</v>
      </c>
      <c r="Q14" s="2">
        <f t="shared" si="1"/>
        <v>47750.359999999993</v>
      </c>
      <c r="S14" s="2">
        <f ca="1">IFERROR(VLOOKUP(A14,Summary!$A$5:$I$271,8,FALSE),'2014'!Q14)</f>
        <v>47750.359999999993</v>
      </c>
      <c r="T14" t="str">
        <f t="shared" ca="1" si="2"/>
        <v/>
      </c>
    </row>
    <row r="15" spans="1:20" x14ac:dyDescent="0.25">
      <c r="A15" t="str">
        <f t="shared" si="0"/>
        <v>APL.321S009N</v>
      </c>
      <c r="B15" s="1" t="s">
        <v>16</v>
      </c>
      <c r="C15" s="1" t="s">
        <v>18</v>
      </c>
      <c r="D15" s="1" t="s">
        <v>18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f t="shared" si="1"/>
        <v>0</v>
      </c>
      <c r="S15" s="2">
        <f ca="1">IFERROR(VLOOKUP(A15,Summary!$A$5:$I$271,8,FALSE),'2014'!Q15)</f>
        <v>0</v>
      </c>
      <c r="T15" t="str">
        <f t="shared" ca="1" si="2"/>
        <v/>
      </c>
    </row>
    <row r="16" spans="1:20" x14ac:dyDescent="0.25">
      <c r="A16" t="str">
        <f t="shared" si="0"/>
        <v>APL.321S033</v>
      </c>
      <c r="B16" s="1" t="s">
        <v>16</v>
      </c>
      <c r="C16" s="1" t="s">
        <v>265</v>
      </c>
      <c r="D16" s="1" t="s">
        <v>265</v>
      </c>
      <c r="E16" s="2">
        <v>0</v>
      </c>
      <c r="F16" s="2">
        <v>0</v>
      </c>
      <c r="G16" s="2">
        <v>0</v>
      </c>
      <c r="H16" s="2">
        <v>0</v>
      </c>
      <c r="I16" s="2">
        <v>10.43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f t="shared" si="1"/>
        <v>10.43</v>
      </c>
      <c r="S16" s="2">
        <f ca="1">IFERROR(VLOOKUP(A16,Summary!$A$5:$I$271,8,FALSE),'2014'!Q16)</f>
        <v>10.43</v>
      </c>
      <c r="T16" t="str">
        <f t="shared" ca="1" si="2"/>
        <v/>
      </c>
    </row>
    <row r="17" spans="1:20" x14ac:dyDescent="0.25">
      <c r="A17" t="str">
        <f t="shared" si="0"/>
        <v>APL.372S025N</v>
      </c>
      <c r="B17" s="1" t="s">
        <v>16</v>
      </c>
      <c r="C17" s="1" t="s">
        <v>20</v>
      </c>
      <c r="D17" s="1" t="s">
        <v>20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f t="shared" si="1"/>
        <v>0</v>
      </c>
      <c r="S17" s="2">
        <f ca="1">IFERROR(VLOOKUP(A17,Summary!$A$5:$I$271,8,FALSE),'2014'!Q17)</f>
        <v>0</v>
      </c>
      <c r="T17" t="str">
        <f t="shared" ca="1" si="2"/>
        <v/>
      </c>
    </row>
    <row r="18" spans="1:20" x14ac:dyDescent="0.25">
      <c r="A18" t="str">
        <f t="shared" si="0"/>
        <v>APF.AFG1TX</v>
      </c>
      <c r="B18" s="1" t="s">
        <v>24</v>
      </c>
      <c r="C18" s="1" t="s">
        <v>25</v>
      </c>
      <c r="D18" s="1" t="s">
        <v>25</v>
      </c>
      <c r="E18" s="2">
        <v>433.13999999999993</v>
      </c>
      <c r="F18" s="2">
        <v>2330.1499999999992</v>
      </c>
      <c r="G18" s="2">
        <v>235.88</v>
      </c>
      <c r="H18" s="2">
        <v>304.62999999999994</v>
      </c>
      <c r="I18" s="2">
        <v>2341.5900000000006</v>
      </c>
      <c r="J18" s="2">
        <v>5366.91</v>
      </c>
      <c r="K18" s="2">
        <v>9756.66</v>
      </c>
      <c r="L18" s="2">
        <v>2665.62</v>
      </c>
      <c r="M18" s="2">
        <v>589.23</v>
      </c>
      <c r="N18" s="2">
        <v>-85.429999999999964</v>
      </c>
      <c r="O18" s="2">
        <v>-694.42000000000007</v>
      </c>
      <c r="P18" s="2">
        <v>-190.83</v>
      </c>
      <c r="Q18" s="2">
        <f t="shared" si="1"/>
        <v>23053.129999999997</v>
      </c>
      <c r="S18" s="2">
        <f ca="1">IFERROR(VLOOKUP(A18,Summary!$A$5:$I$271,8,FALSE),'2014'!Q18)</f>
        <v>23053.129999999997</v>
      </c>
      <c r="T18" t="str">
        <f t="shared" ca="1" si="2"/>
        <v/>
      </c>
    </row>
    <row r="19" spans="1:20" x14ac:dyDescent="0.25">
      <c r="A19" t="str">
        <f t="shared" si="0"/>
        <v>EEC.AKE1</v>
      </c>
      <c r="B19" s="1" t="s">
        <v>26</v>
      </c>
      <c r="C19" s="1" t="s">
        <v>27</v>
      </c>
      <c r="D19" s="1" t="s">
        <v>27</v>
      </c>
      <c r="E19" s="2">
        <v>-3150.4700000000003</v>
      </c>
      <c r="F19" s="2">
        <v>-3129.7300000000018</v>
      </c>
      <c r="G19" s="2">
        <v>-1388.1799999999998</v>
      </c>
      <c r="H19" s="2">
        <v>-1852.3300000000017</v>
      </c>
      <c r="I19" s="2">
        <v>-1686.5599999999981</v>
      </c>
      <c r="J19" s="2">
        <v>-829.5300000000002</v>
      </c>
      <c r="K19" s="2">
        <v>-3406.8700000000003</v>
      </c>
      <c r="L19" s="2">
        <v>-1528.6699999999996</v>
      </c>
      <c r="M19" s="2">
        <v>-1801.9899999999993</v>
      </c>
      <c r="N19" s="2">
        <v>-7119.82</v>
      </c>
      <c r="O19" s="2">
        <v>-5532.8900000000021</v>
      </c>
      <c r="P19" s="2">
        <v>-7755.4</v>
      </c>
      <c r="Q19" s="2">
        <f t="shared" si="1"/>
        <v>-39182.44</v>
      </c>
      <c r="S19" s="2">
        <f ca="1">IFERROR(VLOOKUP(A19,Summary!$A$5:$I$271,8,FALSE),'2014'!Q19)</f>
        <v>-39182.44</v>
      </c>
      <c r="T19" t="str">
        <f t="shared" ca="1" si="2"/>
        <v/>
      </c>
    </row>
    <row r="20" spans="1:20" x14ac:dyDescent="0.25">
      <c r="A20" t="str">
        <f t="shared" si="0"/>
        <v>ANC.ANC1</v>
      </c>
      <c r="B20" s="1" t="s">
        <v>28</v>
      </c>
      <c r="C20" s="1" t="s">
        <v>29</v>
      </c>
      <c r="D20" s="1" t="s">
        <v>29</v>
      </c>
      <c r="E20" s="2">
        <v>0</v>
      </c>
      <c r="F20" s="2">
        <v>0</v>
      </c>
      <c r="G20" s="2">
        <v>0</v>
      </c>
      <c r="H20" s="2">
        <v>0</v>
      </c>
      <c r="I20" s="2">
        <v>8398.01</v>
      </c>
      <c r="J20" s="2">
        <v>15581.660000000002</v>
      </c>
      <c r="K20" s="2">
        <v>48685.079999999994</v>
      </c>
      <c r="L20" s="2">
        <v>20184.510000000002</v>
      </c>
      <c r="M20" s="2">
        <v>152.01</v>
      </c>
      <c r="N20" s="2">
        <v>364.5</v>
      </c>
      <c r="O20" s="2">
        <v>9212.52</v>
      </c>
      <c r="P20" s="2">
        <v>534.96</v>
      </c>
      <c r="Q20" s="2">
        <f t="shared" si="1"/>
        <v>103113.25000000001</v>
      </c>
      <c r="S20" s="2">
        <f ca="1">IFERROR(VLOOKUP(A20,Summary!$A$5:$I$271,8,FALSE),'2014'!Q20)</f>
        <v>103113.25000000001</v>
      </c>
      <c r="T20" t="str">
        <f t="shared" ca="1" si="2"/>
        <v/>
      </c>
    </row>
    <row r="21" spans="1:20" x14ac:dyDescent="0.25">
      <c r="A21" t="str">
        <f t="shared" si="0"/>
        <v>VQW.ARD1</v>
      </c>
      <c r="B21" s="1" t="s">
        <v>32</v>
      </c>
      <c r="C21" s="1" t="s">
        <v>33</v>
      </c>
      <c r="D21" s="1" t="s">
        <v>33</v>
      </c>
      <c r="E21" s="2">
        <v>6211.100000000004</v>
      </c>
      <c r="F21" s="2">
        <v>7463.4099999999935</v>
      </c>
      <c r="G21" s="2">
        <v>2880.6800000000012</v>
      </c>
      <c r="H21" s="2">
        <v>5008.2000000000025</v>
      </c>
      <c r="I21" s="2">
        <v>4908.1100000000006</v>
      </c>
      <c r="J21" s="2">
        <v>2738.0900000000006</v>
      </c>
      <c r="K21" s="2">
        <v>2832.1700000000023</v>
      </c>
      <c r="L21" s="2">
        <v>1752.7700000000009</v>
      </c>
      <c r="M21" s="2">
        <v>1872.0800000000015</v>
      </c>
      <c r="N21" s="2">
        <v>119.39000000000117</v>
      </c>
      <c r="O21" s="2">
        <v>109.3399999999973</v>
      </c>
      <c r="P21" s="2">
        <v>134.69999999999985</v>
      </c>
      <c r="Q21" s="2">
        <f t="shared" si="1"/>
        <v>36030.04</v>
      </c>
      <c r="S21" s="2">
        <f ca="1">IFERROR(VLOOKUP(A21,Summary!$A$5:$I$271,8,FALSE),'2014'!Q21)</f>
        <v>36030.04</v>
      </c>
      <c r="T21" t="str">
        <f t="shared" ca="1" si="2"/>
        <v/>
      </c>
    </row>
    <row r="22" spans="1:20" x14ac:dyDescent="0.25">
      <c r="A22" t="str">
        <f t="shared" si="0"/>
        <v>TAU.BAR</v>
      </c>
      <c r="B22" s="1" t="s">
        <v>34</v>
      </c>
      <c r="C22" s="1" t="s">
        <v>35</v>
      </c>
      <c r="D22" s="1" t="s">
        <v>35</v>
      </c>
      <c r="E22" s="2">
        <v>0</v>
      </c>
      <c r="F22" s="2">
        <v>0</v>
      </c>
      <c r="G22" s="2">
        <v>0</v>
      </c>
      <c r="H22" s="2">
        <v>0</v>
      </c>
      <c r="I22" s="2">
        <v>-301.89999999999998</v>
      </c>
      <c r="J22" s="2">
        <v>-9622.15</v>
      </c>
      <c r="K22" s="2">
        <v>-30252.739999999998</v>
      </c>
      <c r="L22" s="2">
        <v>-8135.19</v>
      </c>
      <c r="M22" s="2">
        <v>-3225.5299999999997</v>
      </c>
      <c r="N22" s="2">
        <v>-3755.0699999999997</v>
      </c>
      <c r="O22" s="2">
        <v>-5860.7</v>
      </c>
      <c r="P22" s="2">
        <v>-1479.44</v>
      </c>
      <c r="Q22" s="2">
        <f t="shared" si="1"/>
        <v>-62632.719999999994</v>
      </c>
      <c r="S22" s="2">
        <f ca="1">IFERROR(VLOOKUP(A22,Summary!$A$5:$I$271,8,FALSE),'2014'!Q22)</f>
        <v>-62632.719999999994</v>
      </c>
      <c r="T22" t="str">
        <f t="shared" ca="1" si="2"/>
        <v/>
      </c>
    </row>
    <row r="23" spans="1:20" x14ac:dyDescent="0.25">
      <c r="A23" t="str">
        <f t="shared" si="0"/>
        <v>TCN.BCR2</v>
      </c>
      <c r="B23" s="1" t="s">
        <v>36</v>
      </c>
      <c r="C23" s="1" t="s">
        <v>37</v>
      </c>
      <c r="D23" s="1" t="s">
        <v>37</v>
      </c>
      <c r="E23" s="2">
        <v>-42353.84</v>
      </c>
      <c r="F23" s="2">
        <v>-103675.89999999998</v>
      </c>
      <c r="G23" s="2">
        <v>-34450.300000000003</v>
      </c>
      <c r="H23" s="2">
        <v>-8448.73</v>
      </c>
      <c r="I23" s="2">
        <v>-73087.539999999994</v>
      </c>
      <c r="J23" s="2">
        <v>-44940.459999999992</v>
      </c>
      <c r="K23" s="2">
        <v>-151503.76</v>
      </c>
      <c r="L23" s="2">
        <v>-58043.97</v>
      </c>
      <c r="M23" s="2">
        <v>-10648.24</v>
      </c>
      <c r="N23" s="2">
        <v>-27043.269999999997</v>
      </c>
      <c r="O23" s="2">
        <v>-37311.79</v>
      </c>
      <c r="P23" s="2">
        <v>-26421.59</v>
      </c>
      <c r="Q23" s="2">
        <f t="shared" si="1"/>
        <v>-617929.39</v>
      </c>
      <c r="S23" s="2">
        <f ca="1">IFERROR(VLOOKUP(A23,Summary!$A$5:$I$271,8,FALSE),'2014'!Q23)</f>
        <v>-617929.39</v>
      </c>
      <c r="T23" t="str">
        <f t="shared" ca="1" si="2"/>
        <v/>
      </c>
    </row>
    <row r="24" spans="1:20" x14ac:dyDescent="0.25">
      <c r="A24" t="str">
        <f t="shared" si="0"/>
        <v>TCN.BCRK</v>
      </c>
      <c r="B24" s="1" t="s">
        <v>36</v>
      </c>
      <c r="C24" s="1" t="s">
        <v>38</v>
      </c>
      <c r="D24" s="1" t="s">
        <v>38</v>
      </c>
      <c r="E24" s="2">
        <v>-96.700000000000017</v>
      </c>
      <c r="F24" s="2">
        <v>-4981.9199999999928</v>
      </c>
      <c r="G24" s="2">
        <v>0</v>
      </c>
      <c r="H24" s="2">
        <v>-119.24999999999976</v>
      </c>
      <c r="I24" s="2">
        <v>-4572.9700000000121</v>
      </c>
      <c r="J24" s="2">
        <v>-983.73000000000241</v>
      </c>
      <c r="K24" s="2">
        <v>-7414.4699999999993</v>
      </c>
      <c r="L24" s="2">
        <v>-5269.199999999998</v>
      </c>
      <c r="M24" s="2">
        <v>-121.74999999999997</v>
      </c>
      <c r="N24" s="2">
        <v>-2432.48</v>
      </c>
      <c r="O24" s="2">
        <v>-1420.8200000000002</v>
      </c>
      <c r="P24" s="2">
        <v>-494.96000000000015</v>
      </c>
      <c r="Q24" s="2">
        <f t="shared" si="1"/>
        <v>-27908.250000000004</v>
      </c>
      <c r="S24" s="2">
        <f ca="1">IFERROR(VLOOKUP(A24,Summary!$A$5:$I$271,8,FALSE),'2014'!Q24)</f>
        <v>-27908.250000000004</v>
      </c>
      <c r="T24" t="str">
        <f t="shared" ca="1" si="2"/>
        <v/>
      </c>
    </row>
    <row r="25" spans="1:20" x14ac:dyDescent="0.25">
      <c r="A25" t="str">
        <f t="shared" si="0"/>
        <v>TAU.BIG</v>
      </c>
      <c r="B25" s="1" t="s">
        <v>34</v>
      </c>
      <c r="C25" s="1" t="s">
        <v>39</v>
      </c>
      <c r="D25" s="1" t="s">
        <v>39</v>
      </c>
      <c r="E25" s="2">
        <v>-59149.29</v>
      </c>
      <c r="F25" s="2">
        <v>-157162.38</v>
      </c>
      <c r="G25" s="2">
        <v>-122198.76000000001</v>
      </c>
      <c r="H25" s="2">
        <v>-84941.64</v>
      </c>
      <c r="I25" s="2">
        <v>-96480.72</v>
      </c>
      <c r="J25" s="2">
        <v>-73159.850000000006</v>
      </c>
      <c r="K25" s="2">
        <v>-396648.26999999996</v>
      </c>
      <c r="L25" s="2">
        <v>-144678.98000000001</v>
      </c>
      <c r="M25" s="2">
        <v>-53822.53</v>
      </c>
      <c r="N25" s="2">
        <v>-80462.799999999988</v>
      </c>
      <c r="O25" s="2">
        <v>-124210.24999999999</v>
      </c>
      <c r="P25" s="2">
        <v>-94245.540000000008</v>
      </c>
      <c r="Q25" s="2">
        <f t="shared" si="1"/>
        <v>-1487161.01</v>
      </c>
      <c r="S25" s="2">
        <f ca="1">IFERROR(VLOOKUP(A25,Summary!$A$5:$I$271,8,FALSE),'2014'!Q25)</f>
        <v>-1487161.01</v>
      </c>
      <c r="T25" t="str">
        <f t="shared" ca="1" si="2"/>
        <v/>
      </c>
    </row>
    <row r="26" spans="1:20" x14ac:dyDescent="0.25">
      <c r="A26" t="str">
        <f t="shared" si="0"/>
        <v>TAU.BPW</v>
      </c>
      <c r="B26" s="1" t="s">
        <v>34</v>
      </c>
      <c r="C26" s="1" t="s">
        <v>40</v>
      </c>
      <c r="D26" s="1" t="s">
        <v>40</v>
      </c>
      <c r="E26" s="2">
        <v>-10744.810000000001</v>
      </c>
      <c r="F26" s="2">
        <v>-16226.259999999998</v>
      </c>
      <c r="G26" s="2">
        <v>-8689.77</v>
      </c>
      <c r="H26" s="2">
        <v>-6419.66</v>
      </c>
      <c r="I26" s="2">
        <v>-20808.940000000002</v>
      </c>
      <c r="J26" s="2">
        <v>-18763.260000000002</v>
      </c>
      <c r="K26" s="2">
        <v>-59754.179999999993</v>
      </c>
      <c r="L26" s="2">
        <v>-18615.949999999997</v>
      </c>
      <c r="M26" s="2">
        <v>-8304.98</v>
      </c>
      <c r="N26" s="2">
        <v>-8198.4999999999982</v>
      </c>
      <c r="O26" s="2">
        <v>-9159.18</v>
      </c>
      <c r="P26" s="2">
        <v>-6352.41</v>
      </c>
      <c r="Q26" s="2">
        <f t="shared" si="1"/>
        <v>-192037.90000000002</v>
      </c>
      <c r="S26" s="2">
        <f ca="1">IFERROR(VLOOKUP(A26,Summary!$A$5:$I$271,8,FALSE),'2014'!Q26)</f>
        <v>-192037.90000000002</v>
      </c>
      <c r="T26" t="str">
        <f t="shared" ca="1" si="2"/>
        <v/>
      </c>
    </row>
    <row r="27" spans="1:20" x14ac:dyDescent="0.25">
      <c r="A27" t="str">
        <f t="shared" si="0"/>
        <v>ALPL.BR3</v>
      </c>
      <c r="B27" s="1" t="s">
        <v>41</v>
      </c>
      <c r="C27" s="1" t="s">
        <v>42</v>
      </c>
      <c r="D27" s="1" t="s">
        <v>42</v>
      </c>
      <c r="E27" s="2">
        <v>-23877.680000000022</v>
      </c>
      <c r="F27" s="2">
        <v>-59869.02000000004</v>
      </c>
      <c r="G27" s="2">
        <v>-26516.470000000016</v>
      </c>
      <c r="H27" s="2">
        <v>-13306.689999999986</v>
      </c>
      <c r="I27" s="2">
        <v>-23939.990000000013</v>
      </c>
      <c r="J27" s="2">
        <v>-15968.52000000001</v>
      </c>
      <c r="K27" s="2">
        <v>-93929.400000000023</v>
      </c>
      <c r="L27" s="2">
        <v>-34452.469999999972</v>
      </c>
      <c r="M27" s="2">
        <v>-15345.649999999996</v>
      </c>
      <c r="N27" s="2">
        <v>-23000.490000000005</v>
      </c>
      <c r="O27" s="2">
        <v>-34807.790000000008</v>
      </c>
      <c r="P27" s="2">
        <v>-20689.830000000002</v>
      </c>
      <c r="Q27" s="2">
        <f t="shared" si="1"/>
        <v>-385704.00000000017</v>
      </c>
      <c r="S27" s="2">
        <f ca="1">IFERROR(VLOOKUP(A27,Summary!$A$5:$I$271,8,FALSE),'2014'!Q27)</f>
        <v>-385704.00000000017</v>
      </c>
      <c r="T27" t="str">
        <f t="shared" ca="1" si="2"/>
        <v/>
      </c>
    </row>
    <row r="28" spans="1:20" x14ac:dyDescent="0.25">
      <c r="A28" t="str">
        <f t="shared" si="0"/>
        <v>ALPL.BR4</v>
      </c>
      <c r="B28" s="1" t="s">
        <v>41</v>
      </c>
      <c r="C28" s="1" t="s">
        <v>43</v>
      </c>
      <c r="D28" s="1" t="s">
        <v>43</v>
      </c>
      <c r="E28" s="2">
        <v>-37518.770000000026</v>
      </c>
      <c r="F28" s="2">
        <v>-79680.349999999977</v>
      </c>
      <c r="G28" s="2">
        <v>-32195.61</v>
      </c>
      <c r="H28" s="2">
        <v>-21765.169999999976</v>
      </c>
      <c r="I28" s="2">
        <v>-37580.68</v>
      </c>
      <c r="J28" s="2">
        <v>-27285.059999999983</v>
      </c>
      <c r="K28" s="2">
        <v>-134250.76000000013</v>
      </c>
      <c r="L28" s="2">
        <v>-42349.080000000009</v>
      </c>
      <c r="M28" s="2">
        <v>-22686.140000000007</v>
      </c>
      <c r="N28" s="2">
        <v>-43263.73000000001</v>
      </c>
      <c r="O28" s="2">
        <v>-60940.290000000015</v>
      </c>
      <c r="P28" s="2">
        <v>-42745.49</v>
      </c>
      <c r="Q28" s="2">
        <f t="shared" si="1"/>
        <v>-582261.13000000012</v>
      </c>
      <c r="S28" s="2">
        <f ca="1">IFERROR(VLOOKUP(A28,Summary!$A$5:$I$271,8,FALSE),'2014'!Q28)</f>
        <v>-582261.13000000012</v>
      </c>
      <c r="T28" t="str">
        <f t="shared" ca="1" si="2"/>
        <v/>
      </c>
    </row>
    <row r="29" spans="1:20" x14ac:dyDescent="0.25">
      <c r="A29" t="str">
        <f t="shared" si="0"/>
        <v>ENMP.BR5</v>
      </c>
      <c r="B29" s="1" t="s">
        <v>46</v>
      </c>
      <c r="C29" s="1" t="s">
        <v>45</v>
      </c>
      <c r="D29" s="1" t="s">
        <v>45</v>
      </c>
      <c r="E29" s="2">
        <v>-203229.78000000003</v>
      </c>
      <c r="F29" s="2">
        <v>-533237.57000000007</v>
      </c>
      <c r="G29" s="2">
        <v>-235123.97000000006</v>
      </c>
      <c r="H29" s="2">
        <v>-112538.80000000002</v>
      </c>
      <c r="I29" s="2">
        <v>-278043.13</v>
      </c>
      <c r="J29" s="2">
        <v>-209667.03</v>
      </c>
      <c r="K29" s="2">
        <v>-665403.74000000011</v>
      </c>
      <c r="L29" s="2">
        <v>-250355.99999999994</v>
      </c>
      <c r="M29" s="2">
        <v>-130266.82</v>
      </c>
      <c r="N29" s="2">
        <v>-182236.33000000002</v>
      </c>
      <c r="O29" s="2">
        <v>-249041.66</v>
      </c>
      <c r="P29" s="2">
        <v>-194154.81999999998</v>
      </c>
      <c r="Q29" s="2">
        <f t="shared" si="1"/>
        <v>-3243299.65</v>
      </c>
      <c r="S29" s="2">
        <f ca="1">IFERROR(VLOOKUP(A29,Summary!$A$5:$I$271,8,FALSE),'2014'!Q29)</f>
        <v>-3243299.65</v>
      </c>
      <c r="T29" t="str">
        <f t="shared" ca="1" si="2"/>
        <v/>
      </c>
    </row>
    <row r="30" spans="1:20" x14ac:dyDescent="0.25">
      <c r="A30" t="str">
        <f t="shared" si="0"/>
        <v>TAU.BRA</v>
      </c>
      <c r="B30" s="1" t="s">
        <v>34</v>
      </c>
      <c r="C30" s="1" t="s">
        <v>47</v>
      </c>
      <c r="D30" s="1" t="s">
        <v>47</v>
      </c>
      <c r="E30" s="2">
        <v>-11025.619999999999</v>
      </c>
      <c r="F30" s="2">
        <v>-22356.400000000005</v>
      </c>
      <c r="G30" s="2">
        <v>-5857.9399999999987</v>
      </c>
      <c r="H30" s="2">
        <v>-3571.1000000000013</v>
      </c>
      <c r="I30" s="2">
        <v>-27629.770000000008</v>
      </c>
      <c r="J30" s="2">
        <v>-22563.369999999995</v>
      </c>
      <c r="K30" s="2">
        <v>-112324.70999999999</v>
      </c>
      <c r="L30" s="2">
        <v>-14034.6</v>
      </c>
      <c r="M30" s="2">
        <v>-4008.9100000000008</v>
      </c>
      <c r="N30" s="2">
        <v>-9738.7799999999988</v>
      </c>
      <c r="O30" s="2">
        <v>-19393.400000000001</v>
      </c>
      <c r="P30" s="2">
        <v>-9307.15</v>
      </c>
      <c r="Q30" s="2">
        <f t="shared" si="1"/>
        <v>-261811.75</v>
      </c>
      <c r="S30" s="2">
        <f ca="1">IFERROR(VLOOKUP(A30,Summary!$A$5:$I$271,8,FALSE),'2014'!Q30)</f>
        <v>-261811.75</v>
      </c>
      <c r="T30" t="str">
        <f t="shared" ca="1" si="2"/>
        <v/>
      </c>
    </row>
    <row r="31" spans="1:20" x14ac:dyDescent="0.25">
      <c r="A31" t="str">
        <f t="shared" si="0"/>
        <v>BSRW.BSR1</v>
      </c>
      <c r="B31" s="1" t="s">
        <v>48</v>
      </c>
      <c r="C31" s="1" t="s">
        <v>49</v>
      </c>
      <c r="D31" s="1" t="s">
        <v>49</v>
      </c>
      <c r="E31" s="2">
        <v>0</v>
      </c>
      <c r="F31" s="2">
        <v>0</v>
      </c>
      <c r="G31" s="2">
        <v>0</v>
      </c>
      <c r="H31" s="2">
        <v>-10844.46</v>
      </c>
      <c r="I31" s="2">
        <v>-53770.47</v>
      </c>
      <c r="J31" s="2">
        <v>-56340.639999999999</v>
      </c>
      <c r="K31" s="2">
        <v>-111795.73</v>
      </c>
      <c r="L31" s="2">
        <v>-51284.05</v>
      </c>
      <c r="M31" s="2">
        <v>-44058.87</v>
      </c>
      <c r="N31" s="2">
        <v>-87182.579999999987</v>
      </c>
      <c r="O31" s="2">
        <v>-77289.06</v>
      </c>
      <c r="P31" s="2">
        <v>-84121.62</v>
      </c>
      <c r="Q31" s="2">
        <f t="shared" si="1"/>
        <v>-576687.48</v>
      </c>
      <c r="S31" s="2">
        <f ca="1">IFERROR(VLOOKUP(A31,Summary!$A$5:$I$271,8,FALSE),'2014'!Q31)</f>
        <v>-576687.48</v>
      </c>
      <c r="T31" t="str">
        <f t="shared" ca="1" si="2"/>
        <v/>
      </c>
    </row>
    <row r="32" spans="1:20" x14ac:dyDescent="0.25">
      <c r="A32" t="str">
        <f t="shared" si="0"/>
        <v>VQW.BTR1</v>
      </c>
      <c r="B32" s="1" t="s">
        <v>32</v>
      </c>
      <c r="C32" s="1" t="s">
        <v>50</v>
      </c>
      <c r="D32" s="1" t="s">
        <v>50</v>
      </c>
      <c r="E32" s="2">
        <v>7540.42</v>
      </c>
      <c r="F32" s="2">
        <v>8460.6100000000024</v>
      </c>
      <c r="G32" s="2">
        <v>3801.7500000000005</v>
      </c>
      <c r="H32" s="2">
        <v>5939.7599999999984</v>
      </c>
      <c r="I32" s="2">
        <v>5613.5099999999975</v>
      </c>
      <c r="J32" s="2">
        <v>2635.1099999999997</v>
      </c>
      <c r="K32" s="2">
        <v>3658.29</v>
      </c>
      <c r="L32" s="2">
        <v>1927.8499999999988</v>
      </c>
      <c r="M32" s="2">
        <v>2220.4699999999989</v>
      </c>
      <c r="N32" s="2">
        <v>1433.0800000000013</v>
      </c>
      <c r="O32" s="2">
        <v>1191.9999999999977</v>
      </c>
      <c r="P32" s="2">
        <v>1595.9799999999968</v>
      </c>
      <c r="Q32" s="2">
        <f t="shared" si="1"/>
        <v>46018.829999999994</v>
      </c>
      <c r="S32" s="2">
        <f ca="1">IFERROR(VLOOKUP(A32,Summary!$A$5:$I$271,8,FALSE),'2014'!Q32)</f>
        <v>46018.829999999994</v>
      </c>
      <c r="T32" t="str">
        <f t="shared" ca="1" si="2"/>
        <v/>
      </c>
    </row>
    <row r="33" spans="1:20" x14ac:dyDescent="0.25">
      <c r="A33" t="str">
        <f t="shared" si="0"/>
        <v>TAU.CAS</v>
      </c>
      <c r="B33" s="1" t="s">
        <v>34</v>
      </c>
      <c r="C33" s="1" t="s">
        <v>51</v>
      </c>
      <c r="D33" s="1" t="s">
        <v>51</v>
      </c>
      <c r="E33" s="2">
        <v>-30110.59</v>
      </c>
      <c r="F33" s="2">
        <v>-52715.33</v>
      </c>
      <c r="G33" s="2">
        <v>-22628.009999999995</v>
      </c>
      <c r="H33" s="2">
        <v>-9027.4399999999987</v>
      </c>
      <c r="I33" s="2">
        <v>-12010.669999999998</v>
      </c>
      <c r="J33" s="2">
        <v>-3460.7299999999996</v>
      </c>
      <c r="K33" s="2">
        <v>-19555.580000000002</v>
      </c>
      <c r="L33" s="2">
        <v>-5616.4</v>
      </c>
      <c r="M33" s="2">
        <v>-2551.19</v>
      </c>
      <c r="N33" s="2">
        <v>-4427.8099999999995</v>
      </c>
      <c r="O33" s="2">
        <v>-11805.539999999999</v>
      </c>
      <c r="P33" s="2">
        <v>-12070.009999999998</v>
      </c>
      <c r="Q33" s="2">
        <f t="shared" si="1"/>
        <v>-185979.3</v>
      </c>
      <c r="S33" s="2">
        <f ca="1">IFERROR(VLOOKUP(A33,Summary!$A$5:$I$271,8,FALSE),'2014'!Q33)</f>
        <v>-185979.3</v>
      </c>
      <c r="T33" t="str">
        <f t="shared" ca="1" si="2"/>
        <v/>
      </c>
    </row>
    <row r="34" spans="1:20" x14ac:dyDescent="0.25">
      <c r="A34" t="str">
        <f t="shared" si="0"/>
        <v>CAEC.CES1</v>
      </c>
      <c r="B34" s="1" t="s">
        <v>52</v>
      </c>
      <c r="C34" s="1" t="s">
        <v>53</v>
      </c>
      <c r="D34" s="1" t="s">
        <v>54</v>
      </c>
      <c r="E34" s="2">
        <v>-210746.28999999998</v>
      </c>
      <c r="F34" s="2">
        <v>-484838.74</v>
      </c>
      <c r="G34" s="2">
        <v>-197245.8</v>
      </c>
      <c r="H34" s="2">
        <v>-61824.12999999999</v>
      </c>
      <c r="I34" s="2">
        <v>-198297.27</v>
      </c>
      <c r="J34" s="2">
        <v>-106461.42000000001</v>
      </c>
      <c r="K34" s="2">
        <v>-709975.69000000006</v>
      </c>
      <c r="L34" s="2">
        <v>-208487.31000000003</v>
      </c>
      <c r="M34" s="2">
        <v>-39204.949999999997</v>
      </c>
      <c r="N34" s="2">
        <v>-33515.71</v>
      </c>
      <c r="O34" s="2">
        <v>-176447.22</v>
      </c>
      <c r="P34" s="2">
        <v>-113696.26</v>
      </c>
      <c r="Q34" s="2">
        <f t="shared" si="1"/>
        <v>-2540740.79</v>
      </c>
      <c r="S34" s="2">
        <f ca="1">IFERROR(VLOOKUP(A34,Summary!$A$5:$I$271,8,FALSE),'2014'!Q34)</f>
        <v>-2540740.79</v>
      </c>
      <c r="T34" t="str">
        <f t="shared" ca="1" si="2"/>
        <v/>
      </c>
    </row>
    <row r="35" spans="1:20" x14ac:dyDescent="0.25">
      <c r="A35" t="str">
        <f t="shared" si="0"/>
        <v>CAEC.CES2</v>
      </c>
      <c r="B35" s="1" t="s">
        <v>52</v>
      </c>
      <c r="C35" s="1" t="s">
        <v>55</v>
      </c>
      <c r="D35" s="1" t="s">
        <v>54</v>
      </c>
      <c r="E35" s="2">
        <v>-110191.65000000001</v>
      </c>
      <c r="F35" s="2">
        <v>-267065.92</v>
      </c>
      <c r="G35" s="2">
        <v>-107904.06</v>
      </c>
      <c r="H35" s="2">
        <v>-38219.03</v>
      </c>
      <c r="I35" s="2">
        <v>-132510.46000000002</v>
      </c>
      <c r="J35" s="2">
        <v>-62579.700000000012</v>
      </c>
      <c r="K35" s="2">
        <v>-491637.01</v>
      </c>
      <c r="L35" s="2">
        <v>-143278.46000000002</v>
      </c>
      <c r="M35" s="2">
        <v>-24523.019999999997</v>
      </c>
      <c r="N35" s="2">
        <v>-20114.89</v>
      </c>
      <c r="O35" s="2">
        <v>-96999.63</v>
      </c>
      <c r="P35" s="2">
        <v>-63997.31</v>
      </c>
      <c r="Q35" s="2">
        <f t="shared" si="1"/>
        <v>-1559021.1400000001</v>
      </c>
      <c r="S35" s="2">
        <f ca="1">IFERROR(VLOOKUP(A35,Summary!$A$5:$I$271,8,FALSE),'2014'!Q35)</f>
        <v>-1559021.1400000001</v>
      </c>
      <c r="T35" t="str">
        <f t="shared" ca="1" si="2"/>
        <v/>
      </c>
    </row>
    <row r="36" spans="1:20" x14ac:dyDescent="0.25">
      <c r="A36" t="str">
        <f t="shared" si="0"/>
        <v>ICPL.CHIN</v>
      </c>
      <c r="B36" s="1" t="s">
        <v>56</v>
      </c>
      <c r="C36" s="1" t="s">
        <v>57</v>
      </c>
      <c r="D36" s="1" t="s">
        <v>57</v>
      </c>
      <c r="E36" s="2">
        <v>0</v>
      </c>
      <c r="F36" s="2">
        <v>0</v>
      </c>
      <c r="G36" s="2">
        <v>0</v>
      </c>
      <c r="H36" s="2">
        <v>-1557.2000000000003</v>
      </c>
      <c r="I36" s="2">
        <v>-10853.74</v>
      </c>
      <c r="J36" s="2">
        <v>-11091.78</v>
      </c>
      <c r="K36" s="2">
        <v>-12719.27</v>
      </c>
      <c r="L36" s="2">
        <v>-5257.98</v>
      </c>
      <c r="M36" s="2">
        <v>-6397.54</v>
      </c>
      <c r="N36" s="2">
        <v>-1957.47</v>
      </c>
      <c r="O36" s="2">
        <v>0</v>
      </c>
      <c r="P36" s="2">
        <v>0</v>
      </c>
      <c r="Q36" s="2">
        <f t="shared" si="1"/>
        <v>-49834.98</v>
      </c>
      <c r="S36" s="2">
        <f ca="1">IFERROR(VLOOKUP(A36,Summary!$A$5:$I$271,8,FALSE),'2014'!Q36)</f>
        <v>-49834.98</v>
      </c>
      <c r="T36" t="str">
        <f t="shared" ca="1" si="2"/>
        <v/>
      </c>
    </row>
    <row r="37" spans="1:20" x14ac:dyDescent="0.25">
      <c r="A37" t="str">
        <f t="shared" si="0"/>
        <v>CMH.CMH1</v>
      </c>
      <c r="B37" s="1" t="s">
        <v>60</v>
      </c>
      <c r="C37" s="1" t="s">
        <v>61</v>
      </c>
      <c r="D37" s="1" t="s">
        <v>61</v>
      </c>
      <c r="E37" s="2">
        <v>-46870.729999999996</v>
      </c>
      <c r="F37" s="2">
        <v>-185931.77000000002</v>
      </c>
      <c r="G37" s="2">
        <v>-31336.190000000002</v>
      </c>
      <c r="H37" s="2">
        <v>-11492.089999999998</v>
      </c>
      <c r="I37" s="2">
        <v>-76444.609999999986</v>
      </c>
      <c r="J37" s="2">
        <v>-57197.850000000006</v>
      </c>
      <c r="K37" s="2">
        <v>-296011.96000000002</v>
      </c>
      <c r="L37" s="2">
        <v>-67461.87</v>
      </c>
      <c r="M37" s="2">
        <v>-14840.2</v>
      </c>
      <c r="N37" s="2">
        <v>-16619.560000000001</v>
      </c>
      <c r="O37" s="2">
        <v>-58066.619999999995</v>
      </c>
      <c r="P37" s="2">
        <v>-11971.319999999998</v>
      </c>
      <c r="Q37" s="2">
        <f t="shared" si="1"/>
        <v>-874244.7699999999</v>
      </c>
      <c r="S37" s="2">
        <f ca="1">IFERROR(VLOOKUP(A37,Summary!$A$5:$I$271,8,FALSE),'2014'!Q37)</f>
        <v>-874244.7699999999</v>
      </c>
      <c r="T37" t="str">
        <f t="shared" ca="1" si="2"/>
        <v/>
      </c>
    </row>
    <row r="38" spans="1:20" x14ac:dyDescent="0.25">
      <c r="A38" t="str">
        <f t="shared" si="0"/>
        <v>CNRL.CNR5</v>
      </c>
      <c r="B38" s="1" t="s">
        <v>62</v>
      </c>
      <c r="C38" s="1" t="s">
        <v>63</v>
      </c>
      <c r="D38" s="1" t="s">
        <v>63</v>
      </c>
      <c r="E38" s="2">
        <v>312.97999999999996</v>
      </c>
      <c r="F38" s="2">
        <v>0</v>
      </c>
      <c r="G38" s="2">
        <v>0</v>
      </c>
      <c r="H38" s="2">
        <v>10.85</v>
      </c>
      <c r="I38" s="2">
        <v>487.73</v>
      </c>
      <c r="J38" s="2">
        <v>370.29</v>
      </c>
      <c r="K38" s="2">
        <v>254.11999999999995</v>
      </c>
      <c r="L38" s="2">
        <v>2.02</v>
      </c>
      <c r="M38" s="2">
        <v>7061.28</v>
      </c>
      <c r="N38" s="2">
        <v>0</v>
      </c>
      <c r="O38" s="2">
        <v>0</v>
      </c>
      <c r="P38" s="2">
        <v>59.92</v>
      </c>
      <c r="Q38" s="2">
        <f t="shared" si="1"/>
        <v>8559.19</v>
      </c>
      <c r="S38" s="2">
        <f ca="1">IFERROR(VLOOKUP(A38,Summary!$A$5:$I$271,8,FALSE),'2014'!Q38)</f>
        <v>8559.19</v>
      </c>
      <c r="T38" t="str">
        <f t="shared" ca="1" si="2"/>
        <v/>
      </c>
    </row>
    <row r="39" spans="1:20" x14ac:dyDescent="0.25">
      <c r="A39" t="str">
        <f t="shared" si="0"/>
        <v>VQW.CR1</v>
      </c>
      <c r="B39" s="1" t="s">
        <v>32</v>
      </c>
      <c r="C39" s="1" t="s">
        <v>64</v>
      </c>
      <c r="D39" s="1" t="s">
        <v>64</v>
      </c>
      <c r="E39" s="2">
        <v>-1821.1099999999981</v>
      </c>
      <c r="F39" s="2">
        <v>-1724.7800000000007</v>
      </c>
      <c r="G39" s="2">
        <v>-752.79000000000008</v>
      </c>
      <c r="H39" s="2">
        <v>-923.09000000000037</v>
      </c>
      <c r="I39" s="2">
        <v>-1015.0900000000004</v>
      </c>
      <c r="J39" s="2">
        <v>-470.61999999999983</v>
      </c>
      <c r="K39" s="2">
        <v>-2181.5999999999995</v>
      </c>
      <c r="L39" s="2">
        <v>-762.5899999999998</v>
      </c>
      <c r="M39" s="2">
        <v>-796.9799999999999</v>
      </c>
      <c r="N39" s="2">
        <v>-3650.2900000000004</v>
      </c>
      <c r="O39" s="2">
        <v>-2277.04</v>
      </c>
      <c r="P39" s="2">
        <v>-3772.9000000000005</v>
      </c>
      <c r="Q39" s="2">
        <f t="shared" si="1"/>
        <v>-20148.88</v>
      </c>
      <c r="S39" s="2">
        <f ca="1">IFERROR(VLOOKUP(A39,Summary!$A$5:$I$271,8,FALSE),'2014'!Q39)</f>
        <v>-20148.88</v>
      </c>
      <c r="T39" t="str">
        <f t="shared" ca="1" si="2"/>
        <v/>
      </c>
    </row>
    <row r="40" spans="1:20" x14ac:dyDescent="0.25">
      <c r="A40" t="str">
        <f t="shared" si="0"/>
        <v>CHD.CRE1</v>
      </c>
      <c r="B40" s="1" t="s">
        <v>266</v>
      </c>
      <c r="C40" s="1" t="s">
        <v>244</v>
      </c>
      <c r="D40" s="1" t="s">
        <v>244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f t="shared" si="1"/>
        <v>0</v>
      </c>
      <c r="S40" s="2">
        <f ca="1">IFERROR(VLOOKUP(A40,Summary!$A$5:$I$271,8,FALSE),'2014'!Q40)</f>
        <v>0</v>
      </c>
      <c r="T40" t="str">
        <f t="shared" ca="1" si="2"/>
        <v/>
      </c>
    </row>
    <row r="41" spans="1:20" x14ac:dyDescent="0.25">
      <c r="A41" t="str">
        <f t="shared" si="0"/>
        <v>CWPI.CRE1</v>
      </c>
      <c r="B41" s="1" t="s">
        <v>72</v>
      </c>
      <c r="C41" s="1" t="s">
        <v>244</v>
      </c>
      <c r="D41" s="1" t="s">
        <v>244</v>
      </c>
      <c r="E41" s="2">
        <v>0</v>
      </c>
      <c r="F41" s="2">
        <v>0</v>
      </c>
      <c r="G41" s="2">
        <v>333.54999999999995</v>
      </c>
      <c r="H41" s="2">
        <v>429.28000000000009</v>
      </c>
      <c r="I41" s="2">
        <v>547.23</v>
      </c>
      <c r="J41" s="2">
        <v>197.35</v>
      </c>
      <c r="K41" s="2">
        <v>257.52</v>
      </c>
      <c r="L41" s="2">
        <v>61.789999999999992</v>
      </c>
      <c r="M41" s="2">
        <v>88.83</v>
      </c>
      <c r="N41" s="2">
        <v>185.30999999999997</v>
      </c>
      <c r="O41" s="2">
        <v>62.35</v>
      </c>
      <c r="P41" s="2">
        <v>0</v>
      </c>
      <c r="Q41" s="2">
        <f t="shared" si="1"/>
        <v>2163.2099999999996</v>
      </c>
      <c r="S41" s="2">
        <f ca="1">IFERROR(VLOOKUP(A41,Summary!$A$5:$I$271,8,FALSE),'2014'!Q41)</f>
        <v>2163.2099999999996</v>
      </c>
      <c r="T41" t="str">
        <f t="shared" ca="1" si="2"/>
        <v/>
      </c>
    </row>
    <row r="42" spans="1:20" x14ac:dyDescent="0.25">
      <c r="A42" t="str">
        <f>B42&amp;"."&amp;IF(D42="CES1/CES2",C42,IF(C42="CRE1/CRE2",C42,D42))</f>
        <v>CWPI.CRE1/CRE2</v>
      </c>
      <c r="B42" s="1" t="s">
        <v>72</v>
      </c>
      <c r="C42" s="1" t="s">
        <v>267</v>
      </c>
      <c r="D42" s="1" t="s">
        <v>244</v>
      </c>
      <c r="E42" s="2">
        <v>0</v>
      </c>
      <c r="F42" s="2">
        <v>231.97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f t="shared" si="1"/>
        <v>231.97</v>
      </c>
      <c r="S42" s="2">
        <f ca="1">IFERROR(VLOOKUP(A42,Summary!$A$5:$I$271,8,FALSE),'2014'!Q42)</f>
        <v>231.97</v>
      </c>
      <c r="T42" t="str">
        <f t="shared" ca="1" si="2"/>
        <v/>
      </c>
    </row>
    <row r="43" spans="1:20" x14ac:dyDescent="0.25">
      <c r="A43" t="str">
        <f t="shared" ref="A43:A106" si="3">B43&amp;"."&amp;IF(D43="CES1/CES2",C43,IF(C43="CRE1/CRE2",C43,D43))</f>
        <v>CHD.CRE2</v>
      </c>
      <c r="B43" s="1" t="s">
        <v>266</v>
      </c>
      <c r="C43" s="1" t="s">
        <v>245</v>
      </c>
      <c r="D43" s="1" t="s">
        <v>245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f t="shared" si="1"/>
        <v>0</v>
      </c>
      <c r="S43" s="2">
        <f ca="1">IFERROR(VLOOKUP(A43,Summary!$A$5:$I$271,8,FALSE),'2014'!Q43)</f>
        <v>0</v>
      </c>
      <c r="T43" t="str">
        <f t="shared" ca="1" si="2"/>
        <v/>
      </c>
    </row>
    <row r="44" spans="1:20" x14ac:dyDescent="0.25">
      <c r="A44" t="str">
        <f t="shared" si="3"/>
        <v>CWPI.CRE2</v>
      </c>
      <c r="B44" s="1" t="s">
        <v>72</v>
      </c>
      <c r="C44" s="1" t="s">
        <v>245</v>
      </c>
      <c r="D44" s="1" t="s">
        <v>245</v>
      </c>
      <c r="E44" s="2">
        <v>0</v>
      </c>
      <c r="F44" s="2">
        <v>0</v>
      </c>
      <c r="G44" s="2">
        <v>0</v>
      </c>
      <c r="H44" s="2">
        <v>137.74</v>
      </c>
      <c r="I44" s="2">
        <v>183.78</v>
      </c>
      <c r="J44" s="2">
        <v>82.710000000000008</v>
      </c>
      <c r="K44" s="2">
        <v>186.12</v>
      </c>
      <c r="L44" s="2">
        <v>65.190000000000012</v>
      </c>
      <c r="M44" s="2">
        <v>59.61999999999999</v>
      </c>
      <c r="N44" s="2">
        <v>138.29000000000002</v>
      </c>
      <c r="O44" s="2">
        <v>85.199999999999989</v>
      </c>
      <c r="P44" s="2">
        <v>0</v>
      </c>
      <c r="Q44" s="2">
        <f t="shared" si="1"/>
        <v>938.65000000000009</v>
      </c>
      <c r="S44" s="2">
        <f ca="1">IFERROR(VLOOKUP(A44,Summary!$A$5:$I$271,8,FALSE),'2014'!Q44)</f>
        <v>938.65000000000009</v>
      </c>
      <c r="T44" t="str">
        <f t="shared" ca="1" si="2"/>
        <v/>
      </c>
    </row>
    <row r="45" spans="1:20" x14ac:dyDescent="0.25">
      <c r="A45" t="str">
        <f t="shared" si="3"/>
        <v>VQW.CRE3</v>
      </c>
      <c r="B45" s="1" t="s">
        <v>32</v>
      </c>
      <c r="C45" s="1" t="s">
        <v>65</v>
      </c>
      <c r="D45" s="1" t="s">
        <v>65</v>
      </c>
      <c r="E45" s="2">
        <v>4577.0699999999988</v>
      </c>
      <c r="F45" s="2">
        <v>5059.13</v>
      </c>
      <c r="G45" s="2">
        <v>1999.8200000000004</v>
      </c>
      <c r="H45" s="2">
        <v>2932.22</v>
      </c>
      <c r="I45" s="2">
        <v>3611.1899999999996</v>
      </c>
      <c r="J45" s="2">
        <v>1552.31</v>
      </c>
      <c r="K45" s="2">
        <v>3868.6800000000007</v>
      </c>
      <c r="L45" s="2">
        <v>1275.2199999999998</v>
      </c>
      <c r="M45" s="2">
        <v>1262.6999999999998</v>
      </c>
      <c r="N45" s="2">
        <v>2076.3400000000006</v>
      </c>
      <c r="O45" s="2">
        <v>2039.4899999999993</v>
      </c>
      <c r="P45" s="2">
        <v>2019.0800000000008</v>
      </c>
      <c r="Q45" s="2">
        <f t="shared" si="1"/>
        <v>32273.25</v>
      </c>
      <c r="S45" s="2">
        <f ca="1">IFERROR(VLOOKUP(A45,Summary!$A$5:$I$271,8,FALSE),'2014'!Q45)</f>
        <v>32273.25</v>
      </c>
      <c r="T45" t="str">
        <f t="shared" ca="1" si="2"/>
        <v/>
      </c>
    </row>
    <row r="46" spans="1:20" x14ac:dyDescent="0.25">
      <c r="A46" t="str">
        <f t="shared" si="3"/>
        <v>CRR.CRR1</v>
      </c>
      <c r="B46" s="1" t="s">
        <v>66</v>
      </c>
      <c r="C46" s="1" t="s">
        <v>67</v>
      </c>
      <c r="D46" s="1" t="s">
        <v>67</v>
      </c>
      <c r="E46" s="2">
        <v>-1707.5399999999977</v>
      </c>
      <c r="F46" s="2">
        <v>-1853.2399999999984</v>
      </c>
      <c r="G46" s="2">
        <v>-788.50000000000125</v>
      </c>
      <c r="H46" s="2">
        <v>-780.10000000000036</v>
      </c>
      <c r="I46" s="2">
        <v>-873.7299999999999</v>
      </c>
      <c r="J46" s="2">
        <v>-404.43000000000075</v>
      </c>
      <c r="K46" s="2">
        <v>-3359.4299999999985</v>
      </c>
      <c r="L46" s="2">
        <v>-1287.4500000000003</v>
      </c>
      <c r="M46" s="2">
        <v>-1044.8899999999996</v>
      </c>
      <c r="N46" s="2">
        <v>-7005.4600000000009</v>
      </c>
      <c r="O46" s="2">
        <v>-6069.15</v>
      </c>
      <c r="P46" s="2">
        <v>-7463.9799999999968</v>
      </c>
      <c r="Q46" s="2">
        <f t="shared" si="1"/>
        <v>-32637.899999999994</v>
      </c>
      <c r="S46" s="2">
        <f ca="1">IFERROR(VLOOKUP(A46,Summary!$A$5:$I$271,8,FALSE),'2014'!Q46)</f>
        <v>-32637.899999999994</v>
      </c>
      <c r="T46" t="str">
        <f t="shared" ca="1" si="2"/>
        <v/>
      </c>
    </row>
    <row r="47" spans="1:20" x14ac:dyDescent="0.25">
      <c r="A47" t="str">
        <f t="shared" si="3"/>
        <v>EGPI.CRS1</v>
      </c>
      <c r="B47" s="1" t="s">
        <v>68</v>
      </c>
      <c r="C47" s="1" t="s">
        <v>69</v>
      </c>
      <c r="D47" s="1" t="s">
        <v>69</v>
      </c>
      <c r="E47" s="2">
        <v>843.74999999999932</v>
      </c>
      <c r="F47" s="2">
        <v>2318.6899999999996</v>
      </c>
      <c r="G47" s="2">
        <v>584.91</v>
      </c>
      <c r="H47" s="2">
        <v>37.609999999999971</v>
      </c>
      <c r="I47" s="2">
        <v>713.73000000000025</v>
      </c>
      <c r="J47" s="2">
        <v>935.18999999999949</v>
      </c>
      <c r="K47" s="2">
        <v>-3911.5700000000011</v>
      </c>
      <c r="L47" s="2">
        <v>-800.6899999999996</v>
      </c>
      <c r="M47" s="2">
        <v>-21.949999999999996</v>
      </c>
      <c r="N47" s="2">
        <v>-519.79000000000008</v>
      </c>
      <c r="O47" s="2">
        <v>-2819.03</v>
      </c>
      <c r="P47" s="2">
        <v>-506.19</v>
      </c>
      <c r="Q47" s="2">
        <f t="shared" si="1"/>
        <v>-3145.3400000000029</v>
      </c>
      <c r="S47" s="2">
        <f ca="1">IFERROR(VLOOKUP(A47,Summary!$A$5:$I$271,8,FALSE),'2014'!Q47)</f>
        <v>-3145.3400000000029</v>
      </c>
      <c r="T47" t="str">
        <f t="shared" ca="1" si="2"/>
        <v/>
      </c>
    </row>
    <row r="48" spans="1:20" x14ac:dyDescent="0.25">
      <c r="A48" t="str">
        <f t="shared" si="3"/>
        <v>EGPI.CRS2</v>
      </c>
      <c r="B48" s="1" t="s">
        <v>68</v>
      </c>
      <c r="C48" s="1" t="s">
        <v>70</v>
      </c>
      <c r="D48" s="1" t="s">
        <v>70</v>
      </c>
      <c r="E48" s="2">
        <v>1916.7000000000007</v>
      </c>
      <c r="F48" s="2">
        <v>5394.2800000000007</v>
      </c>
      <c r="G48" s="2">
        <v>1319.5400000000004</v>
      </c>
      <c r="H48" s="2">
        <v>103.60000000000001</v>
      </c>
      <c r="I48" s="2">
        <v>2115.8700000000003</v>
      </c>
      <c r="J48" s="2">
        <v>1913.9200000000012</v>
      </c>
      <c r="K48" s="2">
        <v>2443.9300000000003</v>
      </c>
      <c r="L48" s="2">
        <v>557.21999999999969</v>
      </c>
      <c r="M48" s="2">
        <v>31.030000000000026</v>
      </c>
      <c r="N48" s="2">
        <v>-318.03999999999985</v>
      </c>
      <c r="O48" s="2">
        <v>-1849.2000000000003</v>
      </c>
      <c r="P48" s="2">
        <v>-321.69999999999993</v>
      </c>
      <c r="Q48" s="2">
        <f t="shared" si="1"/>
        <v>13307.150000000005</v>
      </c>
      <c r="S48" s="2">
        <f ca="1">IFERROR(VLOOKUP(A48,Summary!$A$5:$I$271,8,FALSE),'2014'!Q48)</f>
        <v>13307.150000000005</v>
      </c>
      <c r="T48" t="str">
        <f t="shared" ca="1" si="2"/>
        <v/>
      </c>
    </row>
    <row r="49" spans="1:20" x14ac:dyDescent="0.25">
      <c r="A49" t="str">
        <f t="shared" si="3"/>
        <v>EGPI.CRS3</v>
      </c>
      <c r="B49" s="1" t="s">
        <v>68</v>
      </c>
      <c r="C49" s="1" t="s">
        <v>71</v>
      </c>
      <c r="D49" s="1" t="s">
        <v>71</v>
      </c>
      <c r="E49" s="2">
        <v>1409.8700000000001</v>
      </c>
      <c r="F49" s="2">
        <v>3719.76</v>
      </c>
      <c r="G49" s="2">
        <v>949.13</v>
      </c>
      <c r="H49" s="2">
        <v>96.44</v>
      </c>
      <c r="I49" s="2">
        <v>864.9</v>
      </c>
      <c r="J49" s="2">
        <v>1518.6499999999992</v>
      </c>
      <c r="K49" s="2">
        <v>-329.54999999999717</v>
      </c>
      <c r="L49" s="2">
        <v>-75.530000000000058</v>
      </c>
      <c r="M49" s="2">
        <v>-5.6800000000000583</v>
      </c>
      <c r="N49" s="2">
        <v>-592.14</v>
      </c>
      <c r="O49" s="2">
        <v>-2564.9900000000002</v>
      </c>
      <c r="P49" s="2">
        <v>-417.62</v>
      </c>
      <c r="Q49" s="2">
        <f t="shared" si="1"/>
        <v>4573.2400000000007</v>
      </c>
      <c r="S49" s="2">
        <f ca="1">IFERROR(VLOOKUP(A49,Summary!$A$5:$I$271,8,FALSE),'2014'!Q49)</f>
        <v>4573.2400000000007</v>
      </c>
      <c r="T49" t="str">
        <f t="shared" ca="1" si="2"/>
        <v/>
      </c>
    </row>
    <row r="50" spans="1:20" x14ac:dyDescent="0.25">
      <c r="A50" t="str">
        <f t="shared" si="3"/>
        <v>CWPI.CRWD</v>
      </c>
      <c r="B50" s="1" t="s">
        <v>72</v>
      </c>
      <c r="C50" s="1" t="s">
        <v>73</v>
      </c>
      <c r="D50" s="1" t="s">
        <v>73</v>
      </c>
      <c r="E50" s="2">
        <v>1347.41</v>
      </c>
      <c r="F50" s="2">
        <v>2617.12</v>
      </c>
      <c r="G50" s="2">
        <v>1978.3899999999996</v>
      </c>
      <c r="H50" s="2">
        <v>2723.14</v>
      </c>
      <c r="I50" s="2">
        <v>3529.5100000000007</v>
      </c>
      <c r="J50" s="2">
        <v>1374.6200000000001</v>
      </c>
      <c r="K50" s="2">
        <v>2982.15</v>
      </c>
      <c r="L50" s="2">
        <v>962.9699999999998</v>
      </c>
      <c r="M50" s="2">
        <v>989.7600000000001</v>
      </c>
      <c r="N50" s="2">
        <v>2085.9499999999998</v>
      </c>
      <c r="O50" s="2">
        <v>1548.25</v>
      </c>
      <c r="P50" s="2">
        <v>1640</v>
      </c>
      <c r="Q50" s="2">
        <f t="shared" si="1"/>
        <v>23779.27</v>
      </c>
      <c r="S50" s="2">
        <f ca="1">IFERROR(VLOOKUP(A50,Summary!$A$5:$I$271,8,FALSE),'2014'!Q50)</f>
        <v>23779.27</v>
      </c>
      <c r="T50" t="str">
        <f t="shared" ca="1" si="2"/>
        <v/>
      </c>
    </row>
    <row r="51" spans="1:20" x14ac:dyDescent="0.25">
      <c r="A51" t="str">
        <f t="shared" si="3"/>
        <v>DAIS.DAI1</v>
      </c>
      <c r="B51" s="1" t="s">
        <v>83</v>
      </c>
      <c r="C51" s="1" t="s">
        <v>84</v>
      </c>
      <c r="D51" s="1" t="s">
        <v>84</v>
      </c>
      <c r="E51" s="2">
        <v>-13856.650000000001</v>
      </c>
      <c r="F51" s="2">
        <v>-24803.930000000004</v>
      </c>
      <c r="G51" s="2">
        <v>-10680.949999999999</v>
      </c>
      <c r="H51" s="2">
        <v>-6592.0599999999995</v>
      </c>
      <c r="I51" s="2">
        <v>-17808.899999999994</v>
      </c>
      <c r="J51" s="2">
        <v>-10136.679999999997</v>
      </c>
      <c r="K51" s="2">
        <v>-56573.689999999995</v>
      </c>
      <c r="L51" s="2">
        <v>-16525.36</v>
      </c>
      <c r="M51" s="2">
        <v>-6062.23</v>
      </c>
      <c r="N51" s="2">
        <v>-7767.909999999998</v>
      </c>
      <c r="O51" s="2">
        <v>-13122.51</v>
      </c>
      <c r="P51" s="2">
        <v>-8182.7499999999991</v>
      </c>
      <c r="Q51" s="2">
        <f t="shared" si="1"/>
        <v>-192113.62</v>
      </c>
      <c r="S51" s="2">
        <f ca="1">IFERROR(VLOOKUP(A51,Summary!$A$5:$I$271,8,FALSE),'2014'!Q51)</f>
        <v>-192113.62</v>
      </c>
      <c r="T51" t="str">
        <f t="shared" ca="1" si="2"/>
        <v/>
      </c>
    </row>
    <row r="52" spans="1:20" x14ac:dyDescent="0.25">
      <c r="A52" t="str">
        <f t="shared" si="3"/>
        <v>DOW.DOWGEN15M</v>
      </c>
      <c r="B52" s="1" t="s">
        <v>85</v>
      </c>
      <c r="C52" s="1" t="s">
        <v>86</v>
      </c>
      <c r="D52" s="1" t="s">
        <v>86</v>
      </c>
      <c r="E52" s="2">
        <v>65973.049999999988</v>
      </c>
      <c r="F52" s="2">
        <v>125848.20999999996</v>
      </c>
      <c r="G52" s="2">
        <v>50274.30000000001</v>
      </c>
      <c r="H52" s="2">
        <v>26096.789999999997</v>
      </c>
      <c r="I52" s="2">
        <v>61729.909999999996</v>
      </c>
      <c r="J52" s="2">
        <v>50090.58</v>
      </c>
      <c r="K52" s="2">
        <v>158830.58000000005</v>
      </c>
      <c r="L52" s="2">
        <v>43735.64</v>
      </c>
      <c r="M52" s="2">
        <v>11567.529999999999</v>
      </c>
      <c r="N52" s="2">
        <v>18073.309999999998</v>
      </c>
      <c r="O52" s="2">
        <v>34024.009999999995</v>
      </c>
      <c r="P52" s="2">
        <v>22238.850000000002</v>
      </c>
      <c r="Q52" s="2">
        <f t="shared" si="1"/>
        <v>668482.76000000013</v>
      </c>
      <c r="S52" s="2">
        <f ca="1">IFERROR(VLOOKUP(A52,Summary!$A$5:$I$271,8,FALSE),'2014'!Q52)</f>
        <v>668482.76000000013</v>
      </c>
      <c r="T52" t="str">
        <f t="shared" ca="1" si="2"/>
        <v/>
      </c>
    </row>
    <row r="53" spans="1:20" x14ac:dyDescent="0.25">
      <c r="A53" t="str">
        <f t="shared" si="3"/>
        <v>BOWA.DRW1</v>
      </c>
      <c r="B53" s="1" t="s">
        <v>87</v>
      </c>
      <c r="C53" s="1" t="s">
        <v>88</v>
      </c>
      <c r="D53" s="1" t="s">
        <v>88</v>
      </c>
      <c r="E53" s="2">
        <v>1.17</v>
      </c>
      <c r="F53" s="2">
        <v>0</v>
      </c>
      <c r="G53" s="2">
        <v>0</v>
      </c>
      <c r="H53" s="2">
        <v>0.12000000000000002</v>
      </c>
      <c r="I53" s="2">
        <v>1.1900000000000004</v>
      </c>
      <c r="J53" s="2">
        <v>0</v>
      </c>
      <c r="K53" s="2">
        <v>106.30000000000007</v>
      </c>
      <c r="L53" s="2">
        <v>0</v>
      </c>
      <c r="M53" s="2">
        <v>0</v>
      </c>
      <c r="N53" s="2">
        <v>0.1999999999999986</v>
      </c>
      <c r="O53" s="2">
        <v>1.4800000000000106</v>
      </c>
      <c r="P53" s="2">
        <v>1.0000000000000037E-2</v>
      </c>
      <c r="Q53" s="2">
        <f t="shared" si="1"/>
        <v>110.47000000000008</v>
      </c>
      <c r="S53" s="2">
        <f ca="1">IFERROR(VLOOKUP(A53,Summary!$A$5:$I$271,8,FALSE),'2014'!Q53)</f>
        <v>110.47000000000008</v>
      </c>
      <c r="T53" t="str">
        <f t="shared" ca="1" si="2"/>
        <v/>
      </c>
    </row>
    <row r="54" spans="1:20" x14ac:dyDescent="0.25">
      <c r="A54" t="str">
        <f t="shared" si="3"/>
        <v>ENCV.EC01</v>
      </c>
      <c r="B54" s="1" t="s">
        <v>91</v>
      </c>
      <c r="C54" s="1" t="s">
        <v>92</v>
      </c>
      <c r="D54" s="1" t="s">
        <v>92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-91576.44</v>
      </c>
      <c r="O54" s="2">
        <v>-181041.58999999997</v>
      </c>
      <c r="P54" s="2">
        <v>-71967.039999999994</v>
      </c>
      <c r="Q54" s="2">
        <f t="shared" si="1"/>
        <v>-344585.06999999995</v>
      </c>
      <c r="S54" s="2">
        <f ca="1">IFERROR(VLOOKUP(A54,Summary!$A$5:$I$271,8,FALSE),'2014'!Q54)</f>
        <v>-344585.06999999995</v>
      </c>
      <c r="T54" t="str">
        <f t="shared" ca="1" si="2"/>
        <v/>
      </c>
    </row>
    <row r="55" spans="1:20" x14ac:dyDescent="0.25">
      <c r="A55" t="str">
        <f t="shared" si="3"/>
        <v>PCES.EC01</v>
      </c>
      <c r="B55" s="1" t="s">
        <v>268</v>
      </c>
      <c r="C55" s="1" t="s">
        <v>92</v>
      </c>
      <c r="D55" s="1" t="s">
        <v>92</v>
      </c>
      <c r="E55" s="2">
        <v>-187050.94</v>
      </c>
      <c r="F55" s="2">
        <v>-474808.15</v>
      </c>
      <c r="G55" s="2">
        <v>-162140.26999999999</v>
      </c>
      <c r="H55" s="2">
        <v>-60982.89</v>
      </c>
      <c r="I55" s="2">
        <v>-197640.47000000003</v>
      </c>
      <c r="J55" s="2">
        <v>-132873.57</v>
      </c>
      <c r="K55" s="2">
        <v>-685457.9</v>
      </c>
      <c r="L55" s="2">
        <v>-199149.94</v>
      </c>
      <c r="M55" s="2">
        <v>-50360.95</v>
      </c>
      <c r="N55" s="2">
        <v>0</v>
      </c>
      <c r="O55" s="2">
        <v>0</v>
      </c>
      <c r="P55" s="2">
        <v>0</v>
      </c>
      <c r="Q55" s="2">
        <f t="shared" si="1"/>
        <v>-2150465.0800000005</v>
      </c>
      <c r="S55" s="2">
        <f ca="1">IFERROR(VLOOKUP(A55,Summary!$A$5:$I$271,8,FALSE),'2014'!Q55)</f>
        <v>-2150465.0800000005</v>
      </c>
      <c r="T55" t="str">
        <f t="shared" ca="1" si="2"/>
        <v/>
      </c>
    </row>
    <row r="56" spans="1:20" x14ac:dyDescent="0.25">
      <c r="A56" t="str">
        <f t="shared" si="3"/>
        <v>ENC2.EC04</v>
      </c>
      <c r="B56" s="1" t="s">
        <v>58</v>
      </c>
      <c r="C56" s="1" t="s">
        <v>93</v>
      </c>
      <c r="D56" s="1" t="s">
        <v>93</v>
      </c>
      <c r="E56" s="2">
        <v>5146.8499999999967</v>
      </c>
      <c r="F56" s="2">
        <v>10311.960000000001</v>
      </c>
      <c r="G56" s="2">
        <v>4598.409999999998</v>
      </c>
      <c r="H56" s="2">
        <v>2980.889999999999</v>
      </c>
      <c r="I56" s="2">
        <v>4352.9499999999971</v>
      </c>
      <c r="J56" s="2">
        <v>5772.4100000000008</v>
      </c>
      <c r="K56" s="2">
        <v>550.01</v>
      </c>
      <c r="L56" s="2">
        <v>3650.7699999999995</v>
      </c>
      <c r="M56" s="2">
        <v>3011.239999999998</v>
      </c>
      <c r="N56" s="2">
        <v>913.53999999999962</v>
      </c>
      <c r="O56" s="2">
        <v>1061.3900000000008</v>
      </c>
      <c r="P56" s="2">
        <v>974.13000000000125</v>
      </c>
      <c r="Q56" s="2">
        <f t="shared" si="1"/>
        <v>43324.549999999996</v>
      </c>
      <c r="S56" s="2">
        <f ca="1">IFERROR(VLOOKUP(A56,Summary!$A$5:$I$271,8,FALSE),'2014'!Q56)</f>
        <v>43324.549999999996</v>
      </c>
      <c r="T56" t="str">
        <f t="shared" ca="1" si="2"/>
        <v/>
      </c>
    </row>
    <row r="57" spans="1:20" x14ac:dyDescent="0.25">
      <c r="A57" t="str">
        <f t="shared" si="3"/>
        <v>ENCR.BCHIMP</v>
      </c>
      <c r="B57" s="1" t="s">
        <v>94</v>
      </c>
      <c r="C57" s="1" t="s">
        <v>95</v>
      </c>
      <c r="D57" s="1" t="s">
        <v>23</v>
      </c>
      <c r="E57" s="2">
        <v>-195.93</v>
      </c>
      <c r="F57" s="2">
        <v>-646.38000000000011</v>
      </c>
      <c r="G57" s="2">
        <v>-9627.52</v>
      </c>
      <c r="H57" s="2">
        <v>-6753.46</v>
      </c>
      <c r="I57" s="2">
        <v>-216.37</v>
      </c>
      <c r="J57" s="2">
        <v>-1144.8800000000001</v>
      </c>
      <c r="K57" s="2">
        <v>-10429.84</v>
      </c>
      <c r="L57" s="2">
        <v>-938.16</v>
      </c>
      <c r="M57" s="2">
        <v>-2321.92</v>
      </c>
      <c r="N57" s="2">
        <v>-883.08999999999992</v>
      </c>
      <c r="O57" s="2">
        <v>-2129.7400000000002</v>
      </c>
      <c r="P57" s="2">
        <v>-1509.5500000000002</v>
      </c>
      <c r="Q57" s="2">
        <f t="shared" si="1"/>
        <v>-36796.839999999997</v>
      </c>
      <c r="S57" s="2">
        <f ca="1">IFERROR(VLOOKUP(A57,Summary!$A$5:$I$271,8,FALSE),'2014'!Q57)</f>
        <v>-36796.839999999997</v>
      </c>
      <c r="T57" t="str">
        <f t="shared" ca="1" si="2"/>
        <v/>
      </c>
    </row>
    <row r="58" spans="1:20" x14ac:dyDescent="0.25">
      <c r="A58" t="str">
        <f t="shared" si="3"/>
        <v>EEMI.BCHIMP</v>
      </c>
      <c r="B58" s="1" t="s">
        <v>98</v>
      </c>
      <c r="C58" s="1" t="s">
        <v>99</v>
      </c>
      <c r="D58" s="1" t="s">
        <v>23</v>
      </c>
      <c r="E58" s="2">
        <v>-60144.520000000004</v>
      </c>
      <c r="F58" s="2">
        <v>-153963.13</v>
      </c>
      <c r="G58" s="2">
        <v>-64043.25</v>
      </c>
      <c r="H58" s="2">
        <v>-27702.929999999997</v>
      </c>
      <c r="I58" s="2">
        <v>-38468.85</v>
      </c>
      <c r="J58" s="2">
        <v>-55252.069999999992</v>
      </c>
      <c r="K58" s="2">
        <v>-293942.13</v>
      </c>
      <c r="L58" s="2">
        <v>-70216.53</v>
      </c>
      <c r="M58" s="2">
        <v>-16334.92</v>
      </c>
      <c r="N58" s="2">
        <v>-25516.28</v>
      </c>
      <c r="O58" s="2">
        <v>-47777.97</v>
      </c>
      <c r="P58" s="2">
        <v>-38635.78</v>
      </c>
      <c r="Q58" s="2">
        <f t="shared" si="1"/>
        <v>-891998.3600000001</v>
      </c>
      <c r="S58" s="2">
        <f ca="1">IFERROR(VLOOKUP(A58,Summary!$A$5:$I$271,8,FALSE),'2014'!Q58)</f>
        <v>-891998.3600000001</v>
      </c>
      <c r="T58" t="str">
        <f t="shared" ca="1" si="2"/>
        <v/>
      </c>
    </row>
    <row r="59" spans="1:20" x14ac:dyDescent="0.25">
      <c r="A59" t="str">
        <f t="shared" si="3"/>
        <v>EEMI.BCHEXP</v>
      </c>
      <c r="B59" s="1" t="s">
        <v>98</v>
      </c>
      <c r="C59" s="1" t="s">
        <v>100</v>
      </c>
      <c r="D59" s="1" t="s">
        <v>31</v>
      </c>
      <c r="E59" s="2">
        <v>116.62000000000003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f t="shared" si="1"/>
        <v>116.62000000000003</v>
      </c>
      <c r="S59" s="2">
        <f ca="1">IFERROR(VLOOKUP(A59,Summary!$A$5:$I$271,8,FALSE),'2014'!Q59)</f>
        <v>116.62000000000003</v>
      </c>
      <c r="T59" t="str">
        <f t="shared" ca="1" si="2"/>
        <v/>
      </c>
    </row>
    <row r="60" spans="1:20" x14ac:dyDescent="0.25">
      <c r="A60" t="str">
        <f t="shared" si="3"/>
        <v>EGCP.EGC1</v>
      </c>
      <c r="B60" s="1" t="s">
        <v>101</v>
      </c>
      <c r="C60" s="1" t="s">
        <v>102</v>
      </c>
      <c r="D60" s="1" t="s">
        <v>102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-5534.1100000000006</v>
      </c>
      <c r="N60" s="2">
        <v>-33475.949999999997</v>
      </c>
      <c r="O60" s="2">
        <v>0</v>
      </c>
      <c r="P60" s="2">
        <v>-9196.6299999999992</v>
      </c>
      <c r="Q60" s="2">
        <f t="shared" si="1"/>
        <v>-48206.689999999995</v>
      </c>
      <c r="S60" s="2">
        <f ca="1">IFERROR(VLOOKUP(A60,Summary!$A$5:$I$271,8,FALSE),'2014'!Q60)</f>
        <v>-48206.689999999995</v>
      </c>
      <c r="T60" t="str">
        <f t="shared" ca="1" si="2"/>
        <v/>
      </c>
    </row>
    <row r="61" spans="1:20" x14ac:dyDescent="0.25">
      <c r="A61" t="str">
        <f t="shared" si="3"/>
        <v>ENCR.BCHEXP</v>
      </c>
      <c r="B61" s="1" t="s">
        <v>94</v>
      </c>
      <c r="C61" s="1" t="s">
        <v>103</v>
      </c>
      <c r="D61" s="1" t="s">
        <v>31</v>
      </c>
      <c r="E61" s="2">
        <v>81.259999999999991</v>
      </c>
      <c r="F61" s="2">
        <v>12.3</v>
      </c>
      <c r="G61" s="2">
        <v>0</v>
      </c>
      <c r="H61" s="2">
        <v>0</v>
      </c>
      <c r="I61" s="2">
        <v>48.789999999999992</v>
      </c>
      <c r="J61" s="2">
        <v>0</v>
      </c>
      <c r="K61" s="2">
        <v>7.8199999999999967</v>
      </c>
      <c r="L61" s="2">
        <v>7.03</v>
      </c>
      <c r="M61" s="2">
        <v>30.870000000000012</v>
      </c>
      <c r="N61" s="2">
        <v>-110.48</v>
      </c>
      <c r="O61" s="2">
        <v>-57.72</v>
      </c>
      <c r="P61" s="2">
        <v>-56.150000000000006</v>
      </c>
      <c r="Q61" s="2">
        <f t="shared" si="1"/>
        <v>-36.280000000000044</v>
      </c>
      <c r="S61" s="2">
        <f ca="1">IFERROR(VLOOKUP(A61,Summary!$A$5:$I$271,8,FALSE),'2014'!Q61)</f>
        <v>-36.280000000000044</v>
      </c>
      <c r="T61" t="str">
        <f t="shared" ca="1" si="2"/>
        <v/>
      </c>
    </row>
    <row r="62" spans="1:20" x14ac:dyDescent="0.25">
      <c r="A62" t="str">
        <f t="shared" si="3"/>
        <v>EPDA.ENC1</v>
      </c>
      <c r="B62" s="1" t="s">
        <v>246</v>
      </c>
      <c r="C62" s="1" t="s">
        <v>105</v>
      </c>
      <c r="D62" s="1" t="s">
        <v>105</v>
      </c>
      <c r="E62" s="2">
        <v>13071.349999999999</v>
      </c>
      <c r="F62" s="2">
        <v>39355.509999999987</v>
      </c>
      <c r="G62" s="2">
        <v>10555.010000000002</v>
      </c>
      <c r="H62" s="2">
        <v>1746.8100000000002</v>
      </c>
      <c r="I62" s="2">
        <v>4241.84</v>
      </c>
      <c r="J62" s="2">
        <v>9154.8600000000024</v>
      </c>
      <c r="K62" s="2">
        <v>51455.44</v>
      </c>
      <c r="L62" s="2">
        <v>9402.11</v>
      </c>
      <c r="M62" s="2">
        <v>1943.7699999999995</v>
      </c>
      <c r="N62" s="2">
        <v>1661.6600000000003</v>
      </c>
      <c r="O62" s="2">
        <v>4718.4900000000007</v>
      </c>
      <c r="P62" s="2">
        <v>1302.0800000000006</v>
      </c>
      <c r="Q62" s="2">
        <f t="shared" si="1"/>
        <v>148608.92999999996</v>
      </c>
      <c r="S62" s="2">
        <f ca="1">IFERROR(VLOOKUP(A62,Summary!$A$5:$I$271,8,FALSE),'2014'!Q62)</f>
        <v>148608.92999999996</v>
      </c>
      <c r="T62" t="str">
        <f t="shared" ca="1" si="2"/>
        <v/>
      </c>
    </row>
    <row r="63" spans="1:20" x14ac:dyDescent="0.25">
      <c r="A63" t="str">
        <f t="shared" si="3"/>
        <v>EPDA.ENC2</v>
      </c>
      <c r="B63" s="1" t="s">
        <v>246</v>
      </c>
      <c r="C63" s="1" t="s">
        <v>58</v>
      </c>
      <c r="D63" s="1" t="s">
        <v>58</v>
      </c>
      <c r="E63" s="2">
        <v>30040.700000000004</v>
      </c>
      <c r="F63" s="2">
        <v>68996.680000000022</v>
      </c>
      <c r="G63" s="2">
        <v>17148.369999999995</v>
      </c>
      <c r="H63" s="2">
        <v>11530.55</v>
      </c>
      <c r="I63" s="2">
        <v>43063.419999999991</v>
      </c>
      <c r="J63" s="2">
        <v>27852.86</v>
      </c>
      <c r="K63" s="2">
        <v>96769.2</v>
      </c>
      <c r="L63" s="2">
        <v>21354.639999999999</v>
      </c>
      <c r="M63" s="2">
        <v>3337.8799999999992</v>
      </c>
      <c r="N63" s="2">
        <v>2830.0000000000018</v>
      </c>
      <c r="O63" s="2">
        <v>7638.99</v>
      </c>
      <c r="P63" s="2">
        <v>1925.5099999999995</v>
      </c>
      <c r="Q63" s="2">
        <f t="shared" si="1"/>
        <v>332488.80000000005</v>
      </c>
      <c r="S63" s="2">
        <f ca="1">IFERROR(VLOOKUP(A63,Summary!$A$5:$I$271,8,FALSE),'2014'!Q63)</f>
        <v>332488.80000000005</v>
      </c>
      <c r="T63" t="str">
        <f t="shared" ca="1" si="2"/>
        <v/>
      </c>
    </row>
    <row r="64" spans="1:20" x14ac:dyDescent="0.25">
      <c r="A64" t="str">
        <f t="shared" si="3"/>
        <v>EPDA.ENC3</v>
      </c>
      <c r="B64" s="1" t="s">
        <v>246</v>
      </c>
      <c r="C64" s="1" t="s">
        <v>106</v>
      </c>
      <c r="D64" s="1" t="s">
        <v>106</v>
      </c>
      <c r="E64" s="2">
        <v>30630.59</v>
      </c>
      <c r="F64" s="2">
        <v>57008.340000000011</v>
      </c>
      <c r="G64" s="2">
        <v>16288.529999999995</v>
      </c>
      <c r="H64" s="2">
        <v>10015.86</v>
      </c>
      <c r="I64" s="2">
        <v>46157.780000000013</v>
      </c>
      <c r="J64" s="2">
        <v>26401.430000000008</v>
      </c>
      <c r="K64" s="2">
        <v>119265.14000000001</v>
      </c>
      <c r="L64" s="2">
        <v>23472.770000000004</v>
      </c>
      <c r="M64" s="2">
        <v>2027.9399999999994</v>
      </c>
      <c r="N64" s="2">
        <v>3404.6600000000008</v>
      </c>
      <c r="O64" s="2">
        <v>1653.9900000000005</v>
      </c>
      <c r="P64" s="2">
        <v>4242.1099999999988</v>
      </c>
      <c r="Q64" s="2">
        <f t="shared" si="1"/>
        <v>340569.14</v>
      </c>
      <c r="S64" s="2">
        <f ca="1">IFERROR(VLOOKUP(A64,Summary!$A$5:$I$271,8,FALSE),'2014'!Q64)</f>
        <v>340569.14</v>
      </c>
      <c r="T64" t="str">
        <f t="shared" ca="1" si="2"/>
        <v/>
      </c>
    </row>
    <row r="65" spans="1:20" x14ac:dyDescent="0.25">
      <c r="A65" t="str">
        <f t="shared" si="3"/>
        <v>PPLE.120SIMP</v>
      </c>
      <c r="B65" s="1" t="s">
        <v>247</v>
      </c>
      <c r="C65" s="1" t="s">
        <v>248</v>
      </c>
      <c r="D65" s="1" t="s">
        <v>77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-33.78</v>
      </c>
      <c r="P65" s="2">
        <v>-219.11</v>
      </c>
      <c r="Q65" s="2">
        <f t="shared" si="1"/>
        <v>-252.89000000000001</v>
      </c>
      <c r="S65" s="2">
        <f ca="1">IFERROR(VLOOKUP(A65,Summary!$A$5:$I$271,8,FALSE),'2014'!Q65)</f>
        <v>-252.89000000000001</v>
      </c>
      <c r="T65" t="str">
        <f t="shared" ca="1" si="2"/>
        <v/>
      </c>
    </row>
    <row r="66" spans="1:20" x14ac:dyDescent="0.25">
      <c r="A66" t="str">
        <f t="shared" si="3"/>
        <v>TCES.BCHIMP</v>
      </c>
      <c r="B66" s="1" t="s">
        <v>107</v>
      </c>
      <c r="C66" s="1" t="s">
        <v>108</v>
      </c>
      <c r="D66" s="1" t="s">
        <v>23</v>
      </c>
      <c r="E66" s="2">
        <v>-35957.19</v>
      </c>
      <c r="F66" s="2">
        <v>-132617.76999999999</v>
      </c>
      <c r="G66" s="2">
        <v>-44474.79</v>
      </c>
      <c r="H66" s="2">
        <v>-9013.2300000000014</v>
      </c>
      <c r="I66" s="2">
        <v>-21754.26</v>
      </c>
      <c r="J66" s="2">
        <v>-27043.909999999996</v>
      </c>
      <c r="K66" s="2">
        <v>-269411.33999999997</v>
      </c>
      <c r="L66" s="2">
        <v>-43171.61</v>
      </c>
      <c r="M66" s="2">
        <v>-776.1099999999999</v>
      </c>
      <c r="N66" s="2">
        <v>-967.90000000000009</v>
      </c>
      <c r="O66" s="2">
        <v>-17473.41</v>
      </c>
      <c r="P66" s="2">
        <v>-874.43000000000006</v>
      </c>
      <c r="Q66" s="2">
        <f t="shared" si="1"/>
        <v>-603535.95000000007</v>
      </c>
      <c r="S66" s="2">
        <f ca="1">IFERROR(VLOOKUP(A66,Summary!$A$5:$I$271,8,FALSE),'2014'!Q66)</f>
        <v>-603535.95000000007</v>
      </c>
      <c r="T66" t="str">
        <f t="shared" ca="1" si="2"/>
        <v/>
      </c>
    </row>
    <row r="67" spans="1:20" x14ac:dyDescent="0.25">
      <c r="A67" t="str">
        <f t="shared" si="3"/>
        <v>TCES.BCHEXP</v>
      </c>
      <c r="B67" s="1" t="s">
        <v>107</v>
      </c>
      <c r="C67" s="1" t="s">
        <v>110</v>
      </c>
      <c r="D67" s="1" t="s">
        <v>31</v>
      </c>
      <c r="E67" s="2">
        <v>423.96000000000004</v>
      </c>
      <c r="F67" s="2">
        <v>154.72</v>
      </c>
      <c r="G67" s="2">
        <v>29.459999999999994</v>
      </c>
      <c r="H67" s="2">
        <v>11.81</v>
      </c>
      <c r="I67" s="2">
        <v>257.95999999999998</v>
      </c>
      <c r="J67" s="2">
        <v>0</v>
      </c>
      <c r="K67" s="2">
        <v>17.70999999999998</v>
      </c>
      <c r="L67" s="2">
        <v>20.080000000000005</v>
      </c>
      <c r="M67" s="2">
        <v>1.5299999999999991</v>
      </c>
      <c r="N67" s="2">
        <v>-2.1300000000000003</v>
      </c>
      <c r="O67" s="2">
        <v>-356.95</v>
      </c>
      <c r="P67" s="2">
        <v>-476.05999999999995</v>
      </c>
      <c r="Q67" s="2">
        <f t="shared" si="1"/>
        <v>82.090000000000146</v>
      </c>
      <c r="S67" s="2">
        <f ca="1">IFERROR(VLOOKUP(A67,Summary!$A$5:$I$271,8,FALSE),'2014'!Q67)</f>
        <v>82.090000000000146</v>
      </c>
      <c r="T67" t="str">
        <f t="shared" ca="1" si="2"/>
        <v/>
      </c>
    </row>
    <row r="68" spans="1:20" x14ac:dyDescent="0.25">
      <c r="A68" t="str">
        <f t="shared" si="3"/>
        <v>PWX.FNG1</v>
      </c>
      <c r="B68" s="1" t="s">
        <v>111</v>
      </c>
      <c r="C68" s="1" t="s">
        <v>112</v>
      </c>
      <c r="D68" s="1" t="s">
        <v>112</v>
      </c>
      <c r="E68" s="2">
        <v>8599.1499999999978</v>
      </c>
      <c r="F68" s="2">
        <v>27552.270000000004</v>
      </c>
      <c r="G68" s="2">
        <v>4315.2299999999996</v>
      </c>
      <c r="H68" s="2">
        <v>1234.94</v>
      </c>
      <c r="I68" s="2">
        <v>13205.040000000003</v>
      </c>
      <c r="J68" s="2">
        <v>7553.4900000000016</v>
      </c>
      <c r="K68" s="2">
        <v>31272.539999999997</v>
      </c>
      <c r="L68" s="2">
        <v>6725.1099999999988</v>
      </c>
      <c r="M68" s="2">
        <v>560.07999999999993</v>
      </c>
      <c r="N68" s="2">
        <v>496.40000000000032</v>
      </c>
      <c r="O68" s="2">
        <v>2099.96</v>
      </c>
      <c r="P68" s="2">
        <v>0.19000000000000006</v>
      </c>
      <c r="Q68" s="2">
        <f t="shared" si="1"/>
        <v>103614.39999999999</v>
      </c>
      <c r="S68" s="2">
        <f ca="1">IFERROR(VLOOKUP(A68,Summary!$A$5:$I$271,8,FALSE),'2014'!Q68)</f>
        <v>103614.39999999999</v>
      </c>
      <c r="T68" t="str">
        <f t="shared" ca="1" si="2"/>
        <v/>
      </c>
    </row>
    <row r="69" spans="1:20" x14ac:dyDescent="0.25">
      <c r="A69" t="str">
        <f t="shared" si="3"/>
        <v>TAU.GHO</v>
      </c>
      <c r="B69" s="1" t="s">
        <v>34</v>
      </c>
      <c r="C69" s="1" t="s">
        <v>113</v>
      </c>
      <c r="D69" s="1" t="s">
        <v>113</v>
      </c>
      <c r="E69" s="2">
        <v>-34246.46</v>
      </c>
      <c r="F69" s="2">
        <v>-52349.89</v>
      </c>
      <c r="G69" s="2">
        <v>-23226.780000000002</v>
      </c>
      <c r="H69" s="2">
        <v>-18639.689999999999</v>
      </c>
      <c r="I69" s="2">
        <v>-69839.66</v>
      </c>
      <c r="J69" s="2">
        <v>-74100.079999999987</v>
      </c>
      <c r="K69" s="2">
        <v>-213501.75</v>
      </c>
      <c r="L69" s="2">
        <v>-61248.990000000005</v>
      </c>
      <c r="M69" s="2">
        <v>-23170.34</v>
      </c>
      <c r="N69" s="2">
        <v>-23272.620000000003</v>
      </c>
      <c r="O69" s="2">
        <v>-32205.599999999999</v>
      </c>
      <c r="P69" s="2">
        <v>-19078.54</v>
      </c>
      <c r="Q69" s="2">
        <f t="shared" si="1"/>
        <v>-644880.4</v>
      </c>
      <c r="S69" s="2">
        <f ca="1">IFERROR(VLOOKUP(A69,Summary!$A$5:$I$271,8,FALSE),'2014'!Q69)</f>
        <v>-644880.4</v>
      </c>
      <c r="T69" t="str">
        <f t="shared" ca="1" si="2"/>
        <v/>
      </c>
    </row>
    <row r="70" spans="1:20" x14ac:dyDescent="0.25">
      <c r="A70" t="str">
        <f t="shared" si="3"/>
        <v>CPW.GN1</v>
      </c>
      <c r="B70" s="1" t="s">
        <v>114</v>
      </c>
      <c r="C70" s="1" t="s">
        <v>115</v>
      </c>
      <c r="D70" s="1" t="s">
        <v>115</v>
      </c>
      <c r="E70" s="2">
        <v>209613.14999999997</v>
      </c>
      <c r="F70" s="2">
        <v>349385.08000000007</v>
      </c>
      <c r="G70" s="2">
        <v>211505.22999999992</v>
      </c>
      <c r="H70" s="2">
        <v>162418.85999999999</v>
      </c>
      <c r="I70" s="2">
        <v>180348.06000000003</v>
      </c>
      <c r="J70" s="2">
        <v>213546.23000000007</v>
      </c>
      <c r="K70" s="2">
        <v>566641.16999999981</v>
      </c>
      <c r="L70" s="2">
        <v>205781.87000000008</v>
      </c>
      <c r="M70" s="2">
        <v>102800.17000000004</v>
      </c>
      <c r="N70" s="2">
        <v>71952.440000000031</v>
      </c>
      <c r="O70" s="2">
        <v>99049.509999999951</v>
      </c>
      <c r="P70" s="2">
        <v>73212.369999999937</v>
      </c>
      <c r="Q70" s="2">
        <f t="shared" ref="Q70:Q133" si="4">SUM(E70:P70)</f>
        <v>2446254.1399999997</v>
      </c>
      <c r="S70" s="2">
        <f ca="1">IFERROR(VLOOKUP(A70,Summary!$A$5:$I$271,8,FALSE),'2014'!Q70)</f>
        <v>2446254.1399999997</v>
      </c>
      <c r="T70" t="str">
        <f t="shared" ref="T70:T133" ca="1" si="5">IF(ROUND(Q70-S70,2)=0,"",Q70-S70)</f>
        <v/>
      </c>
    </row>
    <row r="71" spans="1:20" x14ac:dyDescent="0.25">
      <c r="A71" t="str">
        <f t="shared" si="3"/>
        <v>CPW.GN2</v>
      </c>
      <c r="B71" s="1" t="s">
        <v>114</v>
      </c>
      <c r="C71" s="1" t="s">
        <v>116</v>
      </c>
      <c r="D71" s="1" t="s">
        <v>116</v>
      </c>
      <c r="E71" s="2">
        <v>244240.83000000005</v>
      </c>
      <c r="F71" s="2">
        <v>487715.49</v>
      </c>
      <c r="G71" s="2">
        <v>237903.75</v>
      </c>
      <c r="H71" s="2">
        <v>86680.060000000012</v>
      </c>
      <c r="I71" s="2">
        <v>201802.44999999995</v>
      </c>
      <c r="J71" s="2">
        <v>160608.75999999995</v>
      </c>
      <c r="K71" s="2">
        <v>574160.17999999982</v>
      </c>
      <c r="L71" s="2">
        <v>197938.06999999998</v>
      </c>
      <c r="M71" s="2">
        <v>104890.32000000004</v>
      </c>
      <c r="N71" s="2">
        <v>74225.58</v>
      </c>
      <c r="O71" s="2">
        <v>100648.52999999996</v>
      </c>
      <c r="P71" s="2">
        <v>75163.789999999964</v>
      </c>
      <c r="Q71" s="2">
        <f t="shared" si="4"/>
        <v>2545977.8099999996</v>
      </c>
      <c r="S71" s="2">
        <f ca="1">IFERROR(VLOOKUP(A71,Summary!$A$5:$I$271,8,FALSE),'2014'!Q71)</f>
        <v>2545977.8099999996</v>
      </c>
      <c r="T71" t="str">
        <f t="shared" ca="1" si="5"/>
        <v/>
      </c>
    </row>
    <row r="72" spans="1:20" x14ac:dyDescent="0.25">
      <c r="A72" t="str">
        <f t="shared" si="3"/>
        <v>EPDG.GN3</v>
      </c>
      <c r="B72" s="1" t="s">
        <v>117</v>
      </c>
      <c r="C72" s="1" t="s">
        <v>118</v>
      </c>
      <c r="D72" s="1" t="s">
        <v>118</v>
      </c>
      <c r="E72" s="2">
        <v>263298.02</v>
      </c>
      <c r="F72" s="2">
        <v>533443.8899999999</v>
      </c>
      <c r="G72" s="2">
        <v>226797.43999999997</v>
      </c>
      <c r="H72" s="2">
        <v>182810.54000000004</v>
      </c>
      <c r="I72" s="2">
        <v>233806.55999999997</v>
      </c>
      <c r="J72" s="2">
        <v>247109.53999999998</v>
      </c>
      <c r="K72" s="2">
        <v>599546.29000000015</v>
      </c>
      <c r="L72" s="2">
        <v>223846.36000000002</v>
      </c>
      <c r="M72" s="2">
        <v>96572.660000000033</v>
      </c>
      <c r="N72" s="2">
        <v>13285.840000000007</v>
      </c>
      <c r="O72" s="2">
        <v>105742.88000000003</v>
      </c>
      <c r="P72" s="2">
        <v>77794.67</v>
      </c>
      <c r="Q72" s="2">
        <f t="shared" si="4"/>
        <v>2804054.69</v>
      </c>
      <c r="S72" s="2">
        <f ca="1">IFERROR(VLOOKUP(A72,Summary!$A$5:$I$271,8,FALSE),'2014'!Q72)</f>
        <v>2804054.69</v>
      </c>
      <c r="T72" t="str">
        <f t="shared" ca="1" si="5"/>
        <v/>
      </c>
    </row>
    <row r="73" spans="1:20" x14ac:dyDescent="0.25">
      <c r="A73" t="str">
        <f t="shared" si="3"/>
        <v>CFPL.GPEC</v>
      </c>
      <c r="B73" s="1" t="s">
        <v>119</v>
      </c>
      <c r="C73" s="1" t="s">
        <v>120</v>
      </c>
      <c r="D73" s="1" t="s">
        <v>120</v>
      </c>
      <c r="E73" s="2">
        <v>-19074.61</v>
      </c>
      <c r="F73" s="2">
        <v>-33542.399999999994</v>
      </c>
      <c r="G73" s="2">
        <v>-18674.280000000002</v>
      </c>
      <c r="H73" s="2">
        <v>-13749.48</v>
      </c>
      <c r="I73" s="2">
        <v>-12341.169999999998</v>
      </c>
      <c r="J73" s="2">
        <v>-15806.15</v>
      </c>
      <c r="K73" s="2">
        <v>-46493.509999999995</v>
      </c>
      <c r="L73" s="2">
        <v>-12159.290000000003</v>
      </c>
      <c r="M73" s="2">
        <v>-9938.84</v>
      </c>
      <c r="N73" s="2">
        <v>-10902.069999999998</v>
      </c>
      <c r="O73" s="2">
        <v>-16534.490000000002</v>
      </c>
      <c r="P73" s="2">
        <v>-12319.32</v>
      </c>
      <c r="Q73" s="2">
        <f t="shared" si="4"/>
        <v>-221535.61</v>
      </c>
      <c r="S73" s="2">
        <f ca="1">IFERROR(VLOOKUP(A73,Summary!$A$5:$I$271,8,FALSE),'2014'!Q73)</f>
        <v>-221535.61</v>
      </c>
      <c r="T73" t="str">
        <f t="shared" ca="1" si="5"/>
        <v/>
      </c>
    </row>
    <row r="74" spans="1:20" x14ac:dyDescent="0.25">
      <c r="A74" t="str">
        <f t="shared" si="3"/>
        <v>NXI.GWW1</v>
      </c>
      <c r="B74" s="1" t="s">
        <v>166</v>
      </c>
      <c r="C74" s="1" t="s">
        <v>122</v>
      </c>
      <c r="D74" s="1" t="s">
        <v>122</v>
      </c>
      <c r="E74" s="2">
        <v>851.70000000000164</v>
      </c>
      <c r="F74" s="2">
        <v>941.77000000000146</v>
      </c>
      <c r="G74" s="2">
        <v>417.06999999999931</v>
      </c>
      <c r="H74" s="2">
        <v>960.54000000000246</v>
      </c>
      <c r="I74" s="2">
        <v>946.98999999999592</v>
      </c>
      <c r="J74" s="2">
        <v>540.70000000000073</v>
      </c>
      <c r="K74" s="2">
        <v>-1432.549999999999</v>
      </c>
      <c r="L74" s="2">
        <v>-652.96000000000208</v>
      </c>
      <c r="M74" s="2">
        <v>-595.85000000000014</v>
      </c>
      <c r="N74" s="2">
        <v>-4537.130000000001</v>
      </c>
      <c r="O74" s="2">
        <v>-3299.0699999999988</v>
      </c>
      <c r="P74" s="2">
        <v>-4551.5000000000009</v>
      </c>
      <c r="Q74" s="2">
        <f t="shared" si="4"/>
        <v>-10410.290000000001</v>
      </c>
      <c r="S74" s="2">
        <f ca="1">IFERROR(VLOOKUP(A74,Summary!$A$5:$I$271,8,FALSE),'2014'!Q74)</f>
        <v>-10410.290000000001</v>
      </c>
      <c r="T74" t="str">
        <f t="shared" ca="1" si="5"/>
        <v/>
      </c>
    </row>
    <row r="75" spans="1:20" x14ac:dyDescent="0.25">
      <c r="A75" t="str">
        <f t="shared" si="3"/>
        <v>HWP.HAL1</v>
      </c>
      <c r="B75" s="1" t="s">
        <v>123</v>
      </c>
      <c r="C75" s="1" t="s">
        <v>124</v>
      </c>
      <c r="D75" s="1" t="s">
        <v>124</v>
      </c>
      <c r="E75" s="2">
        <v>-24281.030000000032</v>
      </c>
      <c r="F75" s="2">
        <v>-25092.490000000027</v>
      </c>
      <c r="G75" s="2">
        <v>-10343.569999999992</v>
      </c>
      <c r="H75" s="2">
        <v>-8175.7800000000061</v>
      </c>
      <c r="I75" s="2">
        <v>-5709.74</v>
      </c>
      <c r="J75" s="2">
        <v>-7882.2599999999929</v>
      </c>
      <c r="K75" s="2">
        <v>-21975.720000000005</v>
      </c>
      <c r="L75" s="2">
        <v>-5209.75</v>
      </c>
      <c r="M75" s="2">
        <v>-9289.6599999999962</v>
      </c>
      <c r="N75" s="2">
        <v>-26142.09</v>
      </c>
      <c r="O75" s="2">
        <v>-20919.270000000011</v>
      </c>
      <c r="P75" s="2">
        <v>-22432.340000000004</v>
      </c>
      <c r="Q75" s="2">
        <f t="shared" si="4"/>
        <v>-187453.70000000007</v>
      </c>
      <c r="S75" s="2">
        <f ca="1">IFERROR(VLOOKUP(A75,Summary!$A$5:$I$271,8,FALSE),'2014'!Q75)</f>
        <v>-187453.70000000007</v>
      </c>
      <c r="T75" t="str">
        <f t="shared" ca="1" si="5"/>
        <v/>
      </c>
    </row>
    <row r="76" spans="1:20" x14ac:dyDescent="0.25">
      <c r="A76" t="str">
        <f t="shared" si="3"/>
        <v>MPLP.HRM</v>
      </c>
      <c r="B76" s="1" t="s">
        <v>125</v>
      </c>
      <c r="C76" s="1" t="s">
        <v>126</v>
      </c>
      <c r="D76" s="1" t="s">
        <v>126</v>
      </c>
      <c r="E76" s="2">
        <v>-262856.40999999997</v>
      </c>
      <c r="F76" s="2">
        <v>-805092</v>
      </c>
      <c r="G76" s="2">
        <v>-270836.56000000006</v>
      </c>
      <c r="H76" s="2">
        <v>-174065.11</v>
      </c>
      <c r="I76" s="2">
        <v>-409956.75</v>
      </c>
      <c r="J76" s="2">
        <v>-283087.10000000003</v>
      </c>
      <c r="K76" s="2">
        <v>-999024.7200000002</v>
      </c>
      <c r="L76" s="2">
        <v>-110567.20999999999</v>
      </c>
      <c r="M76" s="2">
        <v>-78998.890000000014</v>
      </c>
      <c r="N76" s="2">
        <v>-150239.64000000001</v>
      </c>
      <c r="O76" s="2">
        <v>-267567.20999999996</v>
      </c>
      <c r="P76" s="2">
        <v>-133438.69</v>
      </c>
      <c r="Q76" s="2">
        <f t="shared" si="4"/>
        <v>-3945730.2900000005</v>
      </c>
      <c r="S76" s="2">
        <f ca="1">IFERROR(VLOOKUP(A76,Summary!$A$5:$I$271,8,FALSE),'2014'!Q76)</f>
        <v>-3945730.2900000005</v>
      </c>
      <c r="T76" t="str">
        <f t="shared" ca="1" si="5"/>
        <v/>
      </c>
    </row>
    <row r="77" spans="1:20" x14ac:dyDescent="0.25">
      <c r="A77" t="str">
        <f t="shared" si="3"/>
        <v>TAU.HSH</v>
      </c>
      <c r="B77" s="1" t="s">
        <v>34</v>
      </c>
      <c r="C77" s="1" t="s">
        <v>127</v>
      </c>
      <c r="D77" s="1" t="s">
        <v>127</v>
      </c>
      <c r="E77" s="2">
        <v>-12658.34</v>
      </c>
      <c r="F77" s="2">
        <v>-23262.730000000003</v>
      </c>
      <c r="G77" s="2">
        <v>-10472.16</v>
      </c>
      <c r="H77" s="2">
        <v>-8280.73</v>
      </c>
      <c r="I77" s="2">
        <v>-21692.32</v>
      </c>
      <c r="J77" s="2">
        <v>-19872.599999999999</v>
      </c>
      <c r="K77" s="2">
        <v>-69366.48</v>
      </c>
      <c r="L77" s="2">
        <v>-24397.069999999996</v>
      </c>
      <c r="M77" s="2">
        <v>-3989.8799999999997</v>
      </c>
      <c r="N77" s="2">
        <v>-6491.4699999999993</v>
      </c>
      <c r="O77" s="2">
        <v>-8152.27</v>
      </c>
      <c r="P77" s="2">
        <v>-3023.02</v>
      </c>
      <c r="Q77" s="2">
        <f t="shared" si="4"/>
        <v>-211659.06999999998</v>
      </c>
      <c r="S77" s="2">
        <f ca="1">IFERROR(VLOOKUP(A77,Summary!$A$5:$I$271,8,FALSE),'2014'!Q77)</f>
        <v>-211659.06999999998</v>
      </c>
      <c r="T77" t="str">
        <f t="shared" ca="1" si="5"/>
        <v/>
      </c>
    </row>
    <row r="78" spans="1:20" x14ac:dyDescent="0.25">
      <c r="A78" t="str">
        <f t="shared" si="3"/>
        <v>VQW.IEW1</v>
      </c>
      <c r="B78" s="1" t="s">
        <v>32</v>
      </c>
      <c r="C78" s="1" t="s">
        <v>128</v>
      </c>
      <c r="D78" s="1" t="s">
        <v>128</v>
      </c>
      <c r="E78" s="2">
        <v>9091.3999999999978</v>
      </c>
      <c r="F78" s="2">
        <v>9660.8900000000012</v>
      </c>
      <c r="G78" s="2">
        <v>4880.1900000000014</v>
      </c>
      <c r="H78" s="2">
        <v>7226.6200000000008</v>
      </c>
      <c r="I78" s="2">
        <v>2345.11</v>
      </c>
      <c r="J78" s="2">
        <v>2226.2899999999986</v>
      </c>
      <c r="K78" s="2">
        <v>2770.8800000000015</v>
      </c>
      <c r="L78" s="2">
        <v>1226.1599999999989</v>
      </c>
      <c r="M78" s="2">
        <v>1175.2100000000003</v>
      </c>
      <c r="N78" s="2">
        <v>-492.35000000000082</v>
      </c>
      <c r="O78" s="2">
        <v>-418.4900000000008</v>
      </c>
      <c r="P78" s="2">
        <v>-568.01999999999578</v>
      </c>
      <c r="Q78" s="2">
        <f t="shared" si="4"/>
        <v>39123.890000000014</v>
      </c>
      <c r="S78" s="2">
        <f ca="1">IFERROR(VLOOKUP(A78,Summary!$A$5:$I$271,8,FALSE),'2014'!Q78)</f>
        <v>39123.890000000014</v>
      </c>
      <c r="T78" t="str">
        <f t="shared" ca="1" si="5"/>
        <v/>
      </c>
    </row>
    <row r="79" spans="1:20" x14ac:dyDescent="0.25">
      <c r="A79" t="str">
        <f t="shared" si="3"/>
        <v>VQW.IEW2</v>
      </c>
      <c r="B79" s="1" t="s">
        <v>32</v>
      </c>
      <c r="C79" s="1" t="s">
        <v>129</v>
      </c>
      <c r="D79" s="1" t="s">
        <v>129</v>
      </c>
      <c r="E79" s="2">
        <v>11446.95</v>
      </c>
      <c r="F79" s="2">
        <v>10899.619999999999</v>
      </c>
      <c r="G79" s="2">
        <v>5987.0800000000008</v>
      </c>
      <c r="H79" s="2">
        <v>7975.7699999999977</v>
      </c>
      <c r="I79" s="2">
        <v>3265.9199999999992</v>
      </c>
      <c r="J79" s="2">
        <v>3002.6999999999994</v>
      </c>
      <c r="K79" s="2">
        <v>4353.75</v>
      </c>
      <c r="L79" s="2">
        <v>1752.7799999999995</v>
      </c>
      <c r="M79" s="2">
        <v>1764.6800000000007</v>
      </c>
      <c r="N79" s="2">
        <v>1391.5699999999995</v>
      </c>
      <c r="O79" s="2">
        <v>1278.5399999999991</v>
      </c>
      <c r="P79" s="2">
        <v>1508.3700000000001</v>
      </c>
      <c r="Q79" s="2">
        <f t="shared" si="4"/>
        <v>54627.729999999996</v>
      </c>
      <c r="S79" s="2">
        <f ca="1">IFERROR(VLOOKUP(A79,Summary!$A$5:$I$271,8,FALSE),'2014'!Q79)</f>
        <v>54627.729999999996</v>
      </c>
      <c r="T79" t="str">
        <f t="shared" ca="1" si="5"/>
        <v/>
      </c>
    </row>
    <row r="80" spans="1:20" x14ac:dyDescent="0.25">
      <c r="A80" t="str">
        <f t="shared" si="3"/>
        <v>TAU.INT</v>
      </c>
      <c r="B80" s="1" t="s">
        <v>34</v>
      </c>
      <c r="C80" s="1" t="s">
        <v>130</v>
      </c>
      <c r="D80" s="1" t="s">
        <v>130</v>
      </c>
      <c r="E80" s="2">
        <v>-941.46</v>
      </c>
      <c r="F80" s="2">
        <v>-1313.81</v>
      </c>
      <c r="G80" s="2">
        <v>-552.13</v>
      </c>
      <c r="H80" s="2">
        <v>-326.5</v>
      </c>
      <c r="I80" s="2">
        <v>-676.73</v>
      </c>
      <c r="J80" s="2">
        <v>-335.76000000000005</v>
      </c>
      <c r="K80" s="2">
        <v>-4005.9300000000007</v>
      </c>
      <c r="L80" s="2">
        <v>-1149.3899999999999</v>
      </c>
      <c r="M80" s="2">
        <v>-395.84</v>
      </c>
      <c r="N80" s="2">
        <v>-415.25</v>
      </c>
      <c r="O80" s="2">
        <v>-912.3</v>
      </c>
      <c r="P80" s="2">
        <v>-458.05000000000007</v>
      </c>
      <c r="Q80" s="2">
        <f t="shared" si="4"/>
        <v>-11483.15</v>
      </c>
      <c r="S80" s="2">
        <f ca="1">IFERROR(VLOOKUP(A80,Summary!$A$5:$I$271,8,FALSE),'2014'!Q80)</f>
        <v>-11483.15</v>
      </c>
      <c r="T80" t="str">
        <f t="shared" ca="1" si="5"/>
        <v/>
      </c>
    </row>
    <row r="81" spans="1:20" x14ac:dyDescent="0.25">
      <c r="A81" t="str">
        <f t="shared" si="3"/>
        <v>ESSO.IOR1</v>
      </c>
      <c r="B81" s="1" t="s">
        <v>131</v>
      </c>
      <c r="C81" s="1" t="s">
        <v>132</v>
      </c>
      <c r="D81" s="1" t="s">
        <v>132</v>
      </c>
      <c r="E81" s="2">
        <v>-36670.6</v>
      </c>
      <c r="F81" s="2">
        <v>-76861.37</v>
      </c>
      <c r="G81" s="2">
        <v>-34918.080000000002</v>
      </c>
      <c r="H81" s="2">
        <v>-8065.6500000000015</v>
      </c>
      <c r="I81" s="2">
        <v>-47091.950000000004</v>
      </c>
      <c r="J81" s="2">
        <v>-36170.759999999995</v>
      </c>
      <c r="K81" s="2">
        <v>-57632.990000000005</v>
      </c>
      <c r="L81" s="2">
        <v>-21902.87</v>
      </c>
      <c r="M81" s="2">
        <v>-16526.3</v>
      </c>
      <c r="N81" s="2">
        <v>-21505.85</v>
      </c>
      <c r="O81" s="2">
        <v>-28857.57</v>
      </c>
      <c r="P81" s="2">
        <v>-17040.27</v>
      </c>
      <c r="Q81" s="2">
        <f t="shared" si="4"/>
        <v>-403244.25999999995</v>
      </c>
      <c r="S81" s="2">
        <f ca="1">IFERROR(VLOOKUP(A81,Summary!$A$5:$I$271,8,FALSE),'2014'!Q81)</f>
        <v>-403244.25999999995</v>
      </c>
      <c r="T81" t="str">
        <f t="shared" ca="1" si="5"/>
        <v/>
      </c>
    </row>
    <row r="82" spans="1:20" x14ac:dyDescent="0.25">
      <c r="A82" t="str">
        <f t="shared" si="3"/>
        <v>IORV.IOR3</v>
      </c>
      <c r="B82" s="1" t="s">
        <v>134</v>
      </c>
      <c r="C82" s="1" t="s">
        <v>133</v>
      </c>
      <c r="D82" s="1" t="s">
        <v>133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f t="shared" si="4"/>
        <v>0</v>
      </c>
      <c r="S82" s="2">
        <f ca="1">IFERROR(VLOOKUP(A82,Summary!$A$5:$I$271,8,FALSE),'2014'!Q82)</f>
        <v>0</v>
      </c>
      <c r="T82" t="str">
        <f t="shared" ca="1" si="5"/>
        <v/>
      </c>
    </row>
    <row r="83" spans="1:20" x14ac:dyDescent="0.25">
      <c r="A83" t="str">
        <f t="shared" si="3"/>
        <v>TAU.KAN</v>
      </c>
      <c r="B83" s="1" t="s">
        <v>34</v>
      </c>
      <c r="C83" s="1" t="s">
        <v>135</v>
      </c>
      <c r="D83" s="1" t="s">
        <v>135</v>
      </c>
      <c r="E83" s="2">
        <v>-15336.55</v>
      </c>
      <c r="F83" s="2">
        <v>-26865.040000000001</v>
      </c>
      <c r="G83" s="2">
        <v>-11648.560000000001</v>
      </c>
      <c r="H83" s="2">
        <v>-8963.7900000000009</v>
      </c>
      <c r="I83" s="2">
        <v>-28113.71</v>
      </c>
      <c r="J83" s="2">
        <v>-27703.899999999998</v>
      </c>
      <c r="K83" s="2">
        <v>-86986.110000000015</v>
      </c>
      <c r="L83" s="2">
        <v>-27931.35</v>
      </c>
      <c r="M83" s="2">
        <v>-10688.529999999999</v>
      </c>
      <c r="N83" s="2">
        <v>-11339.83</v>
      </c>
      <c r="O83" s="2">
        <v>-12567.570000000002</v>
      </c>
      <c r="P83" s="2">
        <v>-8379.2800000000025</v>
      </c>
      <c r="Q83" s="2">
        <f t="shared" si="4"/>
        <v>-276524.22000000003</v>
      </c>
      <c r="S83" s="2">
        <f ca="1">IFERROR(VLOOKUP(A83,Summary!$A$5:$I$271,8,FALSE),'2014'!Q83)</f>
        <v>-276524.22000000003</v>
      </c>
      <c r="T83" t="str">
        <f t="shared" ca="1" si="5"/>
        <v/>
      </c>
    </row>
    <row r="84" spans="1:20" x14ac:dyDescent="0.25">
      <c r="A84" t="str">
        <f t="shared" si="3"/>
        <v>EEC.KH1</v>
      </c>
      <c r="B84" s="1" t="s">
        <v>26</v>
      </c>
      <c r="C84" s="1" t="s">
        <v>136</v>
      </c>
      <c r="D84" s="1" t="s">
        <v>136</v>
      </c>
      <c r="E84" s="2">
        <v>333903.81</v>
      </c>
      <c r="F84" s="2">
        <v>635616.14000000013</v>
      </c>
      <c r="G84" s="2">
        <v>307802.32999999996</v>
      </c>
      <c r="H84" s="2">
        <v>197788.34999999998</v>
      </c>
      <c r="I84" s="2">
        <v>362758.89000000007</v>
      </c>
      <c r="J84" s="2">
        <v>246608.07</v>
      </c>
      <c r="K84" s="2">
        <v>557122</v>
      </c>
      <c r="L84" s="2">
        <v>199605.99999999994</v>
      </c>
      <c r="M84" s="2">
        <v>114139.78000000006</v>
      </c>
      <c r="N84" s="2">
        <v>81357.820000000051</v>
      </c>
      <c r="O84" s="2">
        <v>113236.29000000005</v>
      </c>
      <c r="P84" s="2">
        <v>84506.180000000022</v>
      </c>
      <c r="Q84" s="2">
        <f t="shared" si="4"/>
        <v>3234445.6600000011</v>
      </c>
      <c r="S84" s="2">
        <f ca="1">IFERROR(VLOOKUP(A84,Summary!$A$5:$I$271,8,FALSE),'2014'!Q84)</f>
        <v>3234445.6600000011</v>
      </c>
      <c r="T84" t="str">
        <f t="shared" ca="1" si="5"/>
        <v/>
      </c>
    </row>
    <row r="85" spans="1:20" x14ac:dyDescent="0.25">
      <c r="A85" t="str">
        <f t="shared" si="3"/>
        <v>EEC.KH2</v>
      </c>
      <c r="B85" s="1" t="s">
        <v>26</v>
      </c>
      <c r="C85" s="1" t="s">
        <v>137</v>
      </c>
      <c r="D85" s="1" t="s">
        <v>137</v>
      </c>
      <c r="E85" s="2">
        <v>351247.38000000006</v>
      </c>
      <c r="F85" s="2">
        <v>0</v>
      </c>
      <c r="G85" s="2">
        <v>122418.37999999999</v>
      </c>
      <c r="H85" s="2">
        <v>226721.93999999997</v>
      </c>
      <c r="I85" s="2">
        <v>404484.77</v>
      </c>
      <c r="J85" s="2">
        <v>282664.24000000005</v>
      </c>
      <c r="K85" s="2">
        <v>625408.19000000018</v>
      </c>
      <c r="L85" s="2">
        <v>163879.90999999992</v>
      </c>
      <c r="M85" s="2">
        <v>135219.4</v>
      </c>
      <c r="N85" s="2">
        <v>102370.02</v>
      </c>
      <c r="O85" s="2">
        <v>140277.97999999992</v>
      </c>
      <c r="P85" s="2">
        <v>102972.60999999997</v>
      </c>
      <c r="Q85" s="2">
        <f t="shared" si="4"/>
        <v>2657664.8200000003</v>
      </c>
      <c r="S85" s="2">
        <f ca="1">IFERROR(VLOOKUP(A85,Summary!$A$5:$I$271,8,FALSE),'2014'!Q85)</f>
        <v>2657664.8200000003</v>
      </c>
      <c r="T85" t="str">
        <f t="shared" ca="1" si="5"/>
        <v/>
      </c>
    </row>
    <row r="86" spans="1:20" x14ac:dyDescent="0.25">
      <c r="A86" t="str">
        <f t="shared" si="3"/>
        <v>TAKH.KH3</v>
      </c>
      <c r="B86" s="1" t="s">
        <v>138</v>
      </c>
      <c r="C86" s="1" t="s">
        <v>139</v>
      </c>
      <c r="D86" s="1" t="s">
        <v>139</v>
      </c>
      <c r="E86" s="2">
        <v>234630.61999999997</v>
      </c>
      <c r="F86" s="2">
        <v>468882.51000000013</v>
      </c>
      <c r="G86" s="2">
        <v>191658.06000000003</v>
      </c>
      <c r="H86" s="2">
        <v>141093.72</v>
      </c>
      <c r="I86" s="2">
        <v>264512.78999999998</v>
      </c>
      <c r="J86" s="2">
        <v>201119.62</v>
      </c>
      <c r="K86" s="2">
        <v>496377.75999999995</v>
      </c>
      <c r="L86" s="2">
        <v>221873.12000000005</v>
      </c>
      <c r="M86" s="2">
        <v>114186.85999999997</v>
      </c>
      <c r="N86" s="2">
        <v>77600.429999999978</v>
      </c>
      <c r="O86" s="2">
        <v>82211.989999999962</v>
      </c>
      <c r="P86" s="2">
        <v>59242.560000000041</v>
      </c>
      <c r="Q86" s="2">
        <f t="shared" si="4"/>
        <v>2553390.04</v>
      </c>
      <c r="S86" s="2">
        <f ca="1">IFERROR(VLOOKUP(A86,Summary!$A$5:$I$271,8,FALSE),'2014'!Q86)</f>
        <v>2553390.04</v>
      </c>
      <c r="T86" t="str">
        <f t="shared" ca="1" si="5"/>
        <v/>
      </c>
    </row>
    <row r="87" spans="1:20" x14ac:dyDescent="0.25">
      <c r="A87" t="str">
        <f t="shared" si="3"/>
        <v>KHW.KHW1</v>
      </c>
      <c r="B87" s="1" t="s">
        <v>140</v>
      </c>
      <c r="C87" s="1" t="s">
        <v>141</v>
      </c>
      <c r="D87" s="1" t="s">
        <v>141</v>
      </c>
      <c r="E87" s="2">
        <v>-2170.9700000000012</v>
      </c>
      <c r="F87" s="2">
        <v>-2121.4599999999982</v>
      </c>
      <c r="G87" s="2">
        <v>-1018.3200000000005</v>
      </c>
      <c r="H87" s="2">
        <v>-1240.7699999999982</v>
      </c>
      <c r="I87" s="2">
        <v>-1360.9200000000003</v>
      </c>
      <c r="J87" s="2">
        <v>-611.40999999999985</v>
      </c>
      <c r="K87" s="2">
        <v>-3357.7099999999996</v>
      </c>
      <c r="L87" s="2">
        <v>-1506.0200000000004</v>
      </c>
      <c r="M87" s="2">
        <v>-1507.0200000000007</v>
      </c>
      <c r="N87" s="2">
        <v>-6689.4599999999982</v>
      </c>
      <c r="O87" s="2">
        <v>-5341.4600000000019</v>
      </c>
      <c r="P87" s="2">
        <v>-6394.8200000000024</v>
      </c>
      <c r="Q87" s="2">
        <f t="shared" si="4"/>
        <v>-33320.340000000004</v>
      </c>
      <c r="S87" s="2">
        <f ca="1">IFERROR(VLOOKUP(A87,Summary!$A$5:$I$271,8,FALSE),'2014'!Q87)</f>
        <v>-33320.340000000004</v>
      </c>
      <c r="T87" t="str">
        <f t="shared" ca="1" si="5"/>
        <v/>
      </c>
    </row>
    <row r="88" spans="1:20" x14ac:dyDescent="0.25">
      <c r="A88" t="str">
        <f t="shared" si="3"/>
        <v>MANH.SPCIMP</v>
      </c>
      <c r="B88" s="1" t="s">
        <v>142</v>
      </c>
      <c r="C88" s="1" t="s">
        <v>143</v>
      </c>
      <c r="D88" s="1" t="s">
        <v>79</v>
      </c>
      <c r="E88" s="2">
        <v>-1439.03</v>
      </c>
      <c r="F88" s="2">
        <v>-1780.42</v>
      </c>
      <c r="G88" s="2">
        <v>-675.51</v>
      </c>
      <c r="H88" s="2">
        <v>-1785.6</v>
      </c>
      <c r="I88" s="2">
        <v>-6832.16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f t="shared" si="4"/>
        <v>-12512.72</v>
      </c>
      <c r="S88" s="2">
        <f ca="1">IFERROR(VLOOKUP(A88,Summary!$A$5:$I$271,8,FALSE),'2014'!Q88)</f>
        <v>-12512.72</v>
      </c>
      <c r="T88" t="str">
        <f t="shared" ca="1" si="5"/>
        <v/>
      </c>
    </row>
    <row r="89" spans="1:20" x14ac:dyDescent="0.25">
      <c r="A89" t="str">
        <f t="shared" si="3"/>
        <v>MEGE.MEG1</v>
      </c>
      <c r="B89" s="1" t="s">
        <v>144</v>
      </c>
      <c r="C89" s="1" t="s">
        <v>145</v>
      </c>
      <c r="D89" s="1" t="s">
        <v>145</v>
      </c>
      <c r="E89" s="2">
        <v>99343.890000000029</v>
      </c>
      <c r="F89" s="2">
        <v>192880.91000000003</v>
      </c>
      <c r="G89" s="2">
        <v>92036.06</v>
      </c>
      <c r="H89" s="2">
        <v>56007.009999999995</v>
      </c>
      <c r="I89" s="2">
        <v>97582.15</v>
      </c>
      <c r="J89" s="2">
        <v>59682.91</v>
      </c>
      <c r="K89" s="2">
        <v>241394.18999999997</v>
      </c>
      <c r="L89" s="2">
        <v>86907.249999999985</v>
      </c>
      <c r="M89" s="2">
        <v>50713.55</v>
      </c>
      <c r="N89" s="2">
        <v>45079.68</v>
      </c>
      <c r="O89" s="2">
        <v>63441.11</v>
      </c>
      <c r="P89" s="2">
        <v>46708.09</v>
      </c>
      <c r="Q89" s="2">
        <f t="shared" si="4"/>
        <v>1131776.8000000003</v>
      </c>
      <c r="S89" s="2">
        <f ca="1">IFERROR(VLOOKUP(A89,Summary!$A$5:$I$271,8,FALSE),'2014'!Q89)</f>
        <v>1131776.8000000003</v>
      </c>
      <c r="T89" t="str">
        <f t="shared" ca="1" si="5"/>
        <v/>
      </c>
    </row>
    <row r="90" spans="1:20" x14ac:dyDescent="0.25">
      <c r="A90" t="str">
        <f t="shared" si="3"/>
        <v>SCE.MKR1</v>
      </c>
      <c r="B90" s="1" t="s">
        <v>148</v>
      </c>
      <c r="C90" s="1" t="s">
        <v>149</v>
      </c>
      <c r="D90" s="1" t="s">
        <v>149</v>
      </c>
      <c r="E90" s="2">
        <v>79699.489999999991</v>
      </c>
      <c r="F90" s="2">
        <v>197946.87</v>
      </c>
      <c r="G90" s="2">
        <v>95693.6</v>
      </c>
      <c r="H90" s="2">
        <v>34582.970000000008</v>
      </c>
      <c r="I90" s="2">
        <v>88061.97</v>
      </c>
      <c r="J90" s="2">
        <v>42634.85</v>
      </c>
      <c r="K90" s="2">
        <v>47852.54</v>
      </c>
      <c r="L90" s="2">
        <v>40770.750000000007</v>
      </c>
      <c r="M90" s="2">
        <v>18075.280000000002</v>
      </c>
      <c r="N90" s="2">
        <v>27270.83</v>
      </c>
      <c r="O90" s="2">
        <v>62370.240000000005</v>
      </c>
      <c r="P90" s="2">
        <v>26316.529999999995</v>
      </c>
      <c r="Q90" s="2">
        <f t="shared" si="4"/>
        <v>761275.92</v>
      </c>
      <c r="S90" s="2">
        <f ca="1">IFERROR(VLOOKUP(A90,Summary!$A$5:$I$271,8,FALSE),'2014'!Q90)</f>
        <v>761275.92</v>
      </c>
      <c r="T90" t="str">
        <f t="shared" ca="1" si="5"/>
        <v/>
      </c>
    </row>
    <row r="91" spans="1:20" x14ac:dyDescent="0.25">
      <c r="A91" t="str">
        <f t="shared" si="3"/>
        <v>TCN.MKRC</v>
      </c>
      <c r="B91" s="1" t="s">
        <v>36</v>
      </c>
      <c r="C91" s="1" t="s">
        <v>150</v>
      </c>
      <c r="D91" s="1" t="s">
        <v>150</v>
      </c>
      <c r="E91" s="2">
        <v>158642.88</v>
      </c>
      <c r="F91" s="2">
        <v>73494.469999999987</v>
      </c>
      <c r="G91" s="2">
        <v>174483.69</v>
      </c>
      <c r="H91" s="2">
        <v>114118.94000000002</v>
      </c>
      <c r="I91" s="2">
        <v>187544.27999999997</v>
      </c>
      <c r="J91" s="2">
        <v>124025.07</v>
      </c>
      <c r="K91" s="2">
        <v>445825.56</v>
      </c>
      <c r="L91" s="2">
        <v>152977.1</v>
      </c>
      <c r="M91" s="2">
        <v>87835.700000000012</v>
      </c>
      <c r="N91" s="2">
        <v>68942.720000000001</v>
      </c>
      <c r="O91" s="2">
        <v>128491.45000000003</v>
      </c>
      <c r="P91" s="2">
        <v>94429.23</v>
      </c>
      <c r="Q91" s="2">
        <f t="shared" si="4"/>
        <v>1810811.09</v>
      </c>
      <c r="S91" s="2">
        <f ca="1">IFERROR(VLOOKUP(A91,Summary!$A$5:$I$271,8,FALSE),'2014'!Q91)</f>
        <v>1810811.09</v>
      </c>
      <c r="T91" t="str">
        <f t="shared" ca="1" si="5"/>
        <v/>
      </c>
    </row>
    <row r="92" spans="1:20" x14ac:dyDescent="0.25">
      <c r="A92" t="str">
        <f t="shared" si="3"/>
        <v>MSCG.120SIMP</v>
      </c>
      <c r="B92" s="1" t="s">
        <v>151</v>
      </c>
      <c r="C92" s="1" t="s">
        <v>153</v>
      </c>
      <c r="D92" s="1" t="s">
        <v>77</v>
      </c>
      <c r="E92" s="2">
        <v>-79653.600000000006</v>
      </c>
      <c r="F92" s="2">
        <v>-234645.58000000005</v>
      </c>
      <c r="G92" s="2">
        <v>-129093.85</v>
      </c>
      <c r="H92" s="2">
        <v>-67009.37000000001</v>
      </c>
      <c r="I92" s="2">
        <v>-77922.669999999984</v>
      </c>
      <c r="J92" s="2">
        <v>-70654.44</v>
      </c>
      <c r="K92" s="2">
        <v>-370527.69000000006</v>
      </c>
      <c r="L92" s="2">
        <v>-69676.640000000014</v>
      </c>
      <c r="M92" s="2">
        <v>-8161.2999999999993</v>
      </c>
      <c r="N92" s="2">
        <v>-30277.329999999998</v>
      </c>
      <c r="O92" s="2">
        <v>-65345.45</v>
      </c>
      <c r="P92" s="2">
        <v>-28205.77</v>
      </c>
      <c r="Q92" s="2">
        <f t="shared" si="4"/>
        <v>-1231173.6900000002</v>
      </c>
      <c r="S92" s="2">
        <f ca="1">IFERROR(VLOOKUP(A92,Summary!$A$5:$I$271,8,FALSE),'2014'!Q92)</f>
        <v>-1231173.6900000002</v>
      </c>
      <c r="T92" t="str">
        <f t="shared" ca="1" si="5"/>
        <v/>
      </c>
    </row>
    <row r="93" spans="1:20" x14ac:dyDescent="0.25">
      <c r="A93" t="str">
        <f t="shared" si="3"/>
        <v>MSCG.BCHEXP</v>
      </c>
      <c r="B93" s="1" t="s">
        <v>151</v>
      </c>
      <c r="C93" s="1" t="s">
        <v>154</v>
      </c>
      <c r="D93" s="1" t="s">
        <v>31</v>
      </c>
      <c r="E93" s="2">
        <v>0</v>
      </c>
      <c r="F93" s="2">
        <v>28.07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6.4999999999999991</v>
      </c>
      <c r="M93" s="2">
        <v>1.4899999999999993</v>
      </c>
      <c r="N93" s="2">
        <v>-13.349999999999998</v>
      </c>
      <c r="O93" s="2">
        <v>0</v>
      </c>
      <c r="P93" s="2">
        <v>0</v>
      </c>
      <c r="Q93" s="2">
        <f t="shared" si="4"/>
        <v>22.710000000000004</v>
      </c>
      <c r="S93" s="2">
        <f ca="1">IFERROR(VLOOKUP(A93,Summary!$A$5:$I$271,8,FALSE),'2014'!Q93)</f>
        <v>22.710000000000004</v>
      </c>
      <c r="T93" t="str">
        <f t="shared" ca="1" si="5"/>
        <v/>
      </c>
    </row>
    <row r="94" spans="1:20" x14ac:dyDescent="0.25">
      <c r="A94" t="str">
        <f t="shared" si="3"/>
        <v>GPWF.NEP1</v>
      </c>
      <c r="B94" s="1" t="s">
        <v>156</v>
      </c>
      <c r="C94" s="1" t="s">
        <v>157</v>
      </c>
      <c r="D94" s="1" t="s">
        <v>157</v>
      </c>
      <c r="E94" s="2">
        <v>-3654.1200000000026</v>
      </c>
      <c r="F94" s="2">
        <v>-4145.5200000000023</v>
      </c>
      <c r="G94" s="2">
        <v>-1800.7999999999972</v>
      </c>
      <c r="H94" s="2">
        <v>-1103.2000000000019</v>
      </c>
      <c r="I94" s="2">
        <v>-1151.4700000000007</v>
      </c>
      <c r="J94" s="2">
        <v>-1404.1599999999994</v>
      </c>
      <c r="K94" s="2">
        <v>-4433.6500000000015</v>
      </c>
      <c r="L94" s="2">
        <v>-2029.4899999999989</v>
      </c>
      <c r="M94" s="2">
        <v>-2039.8499999999995</v>
      </c>
      <c r="N94" s="2">
        <v>-6466.5600000000013</v>
      </c>
      <c r="O94" s="2">
        <v>-6548.7199999999984</v>
      </c>
      <c r="P94" s="2">
        <v>-6165.9100000000017</v>
      </c>
      <c r="Q94" s="2">
        <f t="shared" si="4"/>
        <v>-40943.450000000004</v>
      </c>
      <c r="S94" s="2">
        <f ca="1">IFERROR(VLOOKUP(A94,Summary!$A$5:$I$271,8,FALSE),'2014'!Q94)</f>
        <v>-40943.450000000004</v>
      </c>
      <c r="T94" t="str">
        <f t="shared" ca="1" si="5"/>
        <v/>
      </c>
    </row>
    <row r="95" spans="1:20" x14ac:dyDescent="0.25">
      <c r="A95" t="str">
        <f t="shared" si="3"/>
        <v>APNC.NOVAGEN15M</v>
      </c>
      <c r="B95" s="1" t="s">
        <v>158</v>
      </c>
      <c r="C95" s="1" t="s">
        <v>159</v>
      </c>
      <c r="D95" s="1" t="s">
        <v>159</v>
      </c>
      <c r="E95" s="2">
        <v>-45717.499999999993</v>
      </c>
      <c r="F95" s="2">
        <v>-103550.76000000001</v>
      </c>
      <c r="G95" s="2">
        <v>-44097.100000000006</v>
      </c>
      <c r="H95" s="2">
        <v>-12856.21</v>
      </c>
      <c r="I95" s="2">
        <v>-40714.800000000003</v>
      </c>
      <c r="J95" s="2">
        <v>-28524.610000000004</v>
      </c>
      <c r="K95" s="2">
        <v>-177509.51</v>
      </c>
      <c r="L95" s="2">
        <v>-50588.099999999991</v>
      </c>
      <c r="M95" s="2">
        <v>-12416.13</v>
      </c>
      <c r="N95" s="2">
        <v>-9778.16</v>
      </c>
      <c r="O95" s="2">
        <v>-48706.26</v>
      </c>
      <c r="P95" s="2">
        <v>-42387.989999999991</v>
      </c>
      <c r="Q95" s="2">
        <f t="shared" si="4"/>
        <v>-616847.13</v>
      </c>
      <c r="S95" s="2">
        <f ca="1">IFERROR(VLOOKUP(A95,Summary!$A$5:$I$271,8,FALSE),'2014'!Q95)</f>
        <v>-616847.13</v>
      </c>
      <c r="T95" t="str">
        <f t="shared" ca="1" si="5"/>
        <v/>
      </c>
    </row>
    <row r="96" spans="1:20" x14ac:dyDescent="0.25">
      <c r="A96" t="str">
        <f t="shared" si="3"/>
        <v>NPC.NPC1</v>
      </c>
      <c r="B96" s="1" t="s">
        <v>160</v>
      </c>
      <c r="C96" s="1" t="s">
        <v>161</v>
      </c>
      <c r="D96" s="1" t="s">
        <v>161</v>
      </c>
      <c r="E96" s="2">
        <v>-2.7</v>
      </c>
      <c r="F96" s="2">
        <v>-268.40999999999991</v>
      </c>
      <c r="G96" s="2">
        <v>-1188.42</v>
      </c>
      <c r="H96" s="2">
        <v>-257.78000000000003</v>
      </c>
      <c r="I96" s="2">
        <v>-9.0900000000000052</v>
      </c>
      <c r="J96" s="2">
        <v>-8.3400000000000034</v>
      </c>
      <c r="K96" s="2">
        <v>-1357.23</v>
      </c>
      <c r="L96" s="2">
        <v>-1.05</v>
      </c>
      <c r="M96" s="2">
        <v>-32.329999999999991</v>
      </c>
      <c r="N96" s="2">
        <v>-34.909999999999997</v>
      </c>
      <c r="O96" s="2">
        <v>-138.54000000000002</v>
      </c>
      <c r="P96" s="2">
        <v>-83.22999999999999</v>
      </c>
      <c r="Q96" s="2">
        <f t="shared" si="4"/>
        <v>-3382.0299999999997</v>
      </c>
      <c r="S96" s="2">
        <f ca="1">IFERROR(VLOOKUP(A96,Summary!$A$5:$I$271,8,FALSE),'2014'!Q96)</f>
        <v>-3382.0299999999997</v>
      </c>
      <c r="T96" t="str">
        <f t="shared" ca="1" si="5"/>
        <v/>
      </c>
    </row>
    <row r="97" spans="1:20" x14ac:dyDescent="0.25">
      <c r="A97" t="str">
        <f t="shared" si="3"/>
        <v>GPI.NPP1</v>
      </c>
      <c r="B97" s="1" t="s">
        <v>162</v>
      </c>
      <c r="C97" s="1" t="s">
        <v>163</v>
      </c>
      <c r="D97" s="1" t="s">
        <v>163</v>
      </c>
      <c r="E97" s="2">
        <v>-38004.090000000011</v>
      </c>
      <c r="F97" s="2">
        <v>-123948.23999999999</v>
      </c>
      <c r="G97" s="2">
        <v>-33470.250000000007</v>
      </c>
      <c r="H97" s="2">
        <v>-4784.21</v>
      </c>
      <c r="I97" s="2">
        <v>-71795.370000000024</v>
      </c>
      <c r="J97" s="2">
        <v>-29736.61</v>
      </c>
      <c r="K97" s="2">
        <v>-233029.09000000003</v>
      </c>
      <c r="L97" s="2">
        <v>-40966.539999999986</v>
      </c>
      <c r="M97" s="2">
        <v>-12348.909999999996</v>
      </c>
      <c r="N97" s="2">
        <v>-12001.989999999998</v>
      </c>
      <c r="O97" s="2">
        <v>-36424.630000000005</v>
      </c>
      <c r="P97" s="2">
        <v>-3871.7199999999993</v>
      </c>
      <c r="Q97" s="2">
        <f t="shared" si="4"/>
        <v>-640381.65000000014</v>
      </c>
      <c r="S97" s="2">
        <f ca="1">IFERROR(VLOOKUP(A97,Summary!$A$5:$I$271,8,FALSE),'2014'!Q97)</f>
        <v>-640381.65000000014</v>
      </c>
      <c r="T97" t="str">
        <f t="shared" ca="1" si="5"/>
        <v/>
      </c>
    </row>
    <row r="98" spans="1:20" x14ac:dyDescent="0.25">
      <c r="A98" t="str">
        <f t="shared" si="3"/>
        <v>NRG.NRG3</v>
      </c>
      <c r="B98" s="1" t="s">
        <v>164</v>
      </c>
      <c r="C98" s="1" t="s">
        <v>165</v>
      </c>
      <c r="D98" s="1" t="s">
        <v>165</v>
      </c>
      <c r="E98" s="2">
        <v>0</v>
      </c>
      <c r="F98" s="2">
        <v>0.02</v>
      </c>
      <c r="G98" s="2">
        <v>0</v>
      </c>
      <c r="H98" s="2">
        <v>0</v>
      </c>
      <c r="I98" s="2">
        <v>0</v>
      </c>
      <c r="J98" s="2">
        <v>204.64999999999998</v>
      </c>
      <c r="K98" s="2">
        <v>0</v>
      </c>
      <c r="L98" s="2">
        <v>0</v>
      </c>
      <c r="M98" s="2">
        <v>75.040000000000006</v>
      </c>
      <c r="N98" s="2">
        <v>306.80000000000007</v>
      </c>
      <c r="O98" s="2">
        <v>465.65000000000009</v>
      </c>
      <c r="P98" s="2">
        <v>935.48</v>
      </c>
      <c r="Q98" s="2">
        <f t="shared" si="4"/>
        <v>1987.64</v>
      </c>
      <c r="S98" s="2">
        <f ca="1">IFERROR(VLOOKUP(A98,Summary!$A$5:$I$271,8,FALSE),'2014'!Q98)</f>
        <v>1987.64</v>
      </c>
      <c r="T98" t="str">
        <f t="shared" ca="1" si="5"/>
        <v/>
      </c>
    </row>
    <row r="99" spans="1:20" x14ac:dyDescent="0.25">
      <c r="A99" t="str">
        <f t="shared" si="3"/>
        <v>NXI.NX01</v>
      </c>
      <c r="B99" s="1" t="s">
        <v>166</v>
      </c>
      <c r="C99" s="1" t="s">
        <v>167</v>
      </c>
      <c r="D99" s="1" t="s">
        <v>167</v>
      </c>
      <c r="E99" s="2">
        <v>-81537.420000000013</v>
      </c>
      <c r="F99" s="2">
        <v>-242778.05</v>
      </c>
      <c r="G99" s="2">
        <v>-62649.35</v>
      </c>
      <c r="H99" s="2">
        <v>-20810.039999999997</v>
      </c>
      <c r="I99" s="2">
        <v>-99099.22</v>
      </c>
      <c r="J99" s="2">
        <v>-61685.21</v>
      </c>
      <c r="K99" s="2">
        <v>-312718.27999999997</v>
      </c>
      <c r="L99" s="2">
        <v>-85405.22</v>
      </c>
      <c r="M99" s="2">
        <v>-6350.78</v>
      </c>
      <c r="N99" s="2">
        <v>-22523.8</v>
      </c>
      <c r="O99" s="2">
        <v>-75591.14</v>
      </c>
      <c r="P99" s="2">
        <v>-30686.42</v>
      </c>
      <c r="Q99" s="2">
        <f t="shared" si="4"/>
        <v>-1101834.9299999997</v>
      </c>
      <c r="S99" s="2">
        <f ca="1">IFERROR(VLOOKUP(A99,Summary!$A$5:$I$271,8,FALSE),'2014'!Q99)</f>
        <v>-1101834.9299999997</v>
      </c>
      <c r="T99" t="str">
        <f t="shared" ca="1" si="5"/>
        <v/>
      </c>
    </row>
    <row r="100" spans="1:20" x14ac:dyDescent="0.25">
      <c r="A100" t="str">
        <f t="shared" si="3"/>
        <v>NXI.NX02</v>
      </c>
      <c r="B100" s="1" t="s">
        <v>166</v>
      </c>
      <c r="C100" s="1" t="s">
        <v>168</v>
      </c>
      <c r="D100" s="1" t="s">
        <v>168</v>
      </c>
      <c r="E100" s="2">
        <v>85633.86</v>
      </c>
      <c r="F100" s="2">
        <v>156833.28</v>
      </c>
      <c r="G100" s="2">
        <v>44525.810000000005</v>
      </c>
      <c r="H100" s="2">
        <v>33704.93</v>
      </c>
      <c r="I100" s="2">
        <v>37481.479999999996</v>
      </c>
      <c r="J100" s="2">
        <v>33659.39</v>
      </c>
      <c r="K100" s="2">
        <v>74929.560000000012</v>
      </c>
      <c r="L100" s="2">
        <v>18188.999999999996</v>
      </c>
      <c r="M100" s="2">
        <v>21327.63</v>
      </c>
      <c r="N100" s="2">
        <v>17575.150000000001</v>
      </c>
      <c r="O100" s="2">
        <v>29147.11</v>
      </c>
      <c r="P100" s="2">
        <v>32097.580000000005</v>
      </c>
      <c r="Q100" s="2">
        <f t="shared" si="4"/>
        <v>585104.78</v>
      </c>
      <c r="S100" s="2">
        <f ca="1">IFERROR(VLOOKUP(A100,Summary!$A$5:$I$271,8,FALSE),'2014'!Q100)</f>
        <v>585104.78</v>
      </c>
      <c r="T100" t="str">
        <f t="shared" ca="1" si="5"/>
        <v/>
      </c>
    </row>
    <row r="101" spans="1:20" x14ac:dyDescent="0.25">
      <c r="A101" t="str">
        <f t="shared" si="3"/>
        <v>CUPC.OMRH</v>
      </c>
      <c r="B101" s="1" t="s">
        <v>169</v>
      </c>
      <c r="C101" s="1" t="s">
        <v>170</v>
      </c>
      <c r="D101" s="1" t="s">
        <v>170</v>
      </c>
      <c r="E101" s="2">
        <v>-6966.67</v>
      </c>
      <c r="F101" s="2">
        <v>-9354.1999999999989</v>
      </c>
      <c r="G101" s="2">
        <v>-7151.43</v>
      </c>
      <c r="H101" s="2">
        <v>-19187.849999999999</v>
      </c>
      <c r="I101" s="2">
        <v>-44991.3</v>
      </c>
      <c r="J101" s="2">
        <v>-35878.42</v>
      </c>
      <c r="K101" s="2">
        <v>-115956.06000000001</v>
      </c>
      <c r="L101" s="2">
        <v>-33265.660000000003</v>
      </c>
      <c r="M101" s="2">
        <v>-17193.849999999999</v>
      </c>
      <c r="N101" s="2">
        <v>-13365.24</v>
      </c>
      <c r="O101" s="2">
        <v>-15956.04</v>
      </c>
      <c r="P101" s="2">
        <v>-13578.28</v>
      </c>
      <c r="Q101" s="2">
        <f t="shared" si="4"/>
        <v>-332844.99999999994</v>
      </c>
      <c r="S101" s="2">
        <f ca="1">IFERROR(VLOOKUP(A101,Summary!$A$5:$I$271,8,FALSE),'2014'!Q101)</f>
        <v>-332844.99999999994</v>
      </c>
      <c r="T101" t="str">
        <f t="shared" ca="1" si="5"/>
        <v/>
      </c>
    </row>
    <row r="102" spans="1:20" x14ac:dyDescent="0.25">
      <c r="A102" t="str">
        <f t="shared" si="3"/>
        <v>OWFL.OWF1</v>
      </c>
      <c r="B102" s="1" t="s">
        <v>171</v>
      </c>
      <c r="C102" s="1" t="s">
        <v>172</v>
      </c>
      <c r="D102" s="1" t="s">
        <v>172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-51.090000000000018</v>
      </c>
      <c r="L102" s="2">
        <v>-1060.4299999999998</v>
      </c>
      <c r="M102" s="2">
        <v>-2107.6400000000012</v>
      </c>
      <c r="N102" s="2">
        <v>-7298.6799999999994</v>
      </c>
      <c r="O102" s="2">
        <v>-5474.380000000001</v>
      </c>
      <c r="P102" s="2">
        <v>-7490.4399999999987</v>
      </c>
      <c r="Q102" s="2">
        <f t="shared" si="4"/>
        <v>-23482.66</v>
      </c>
      <c r="S102" s="2">
        <f ca="1">IFERROR(VLOOKUP(A102,Summary!$A$5:$I$271,8,FALSE),'2014'!Q102)</f>
        <v>-23482.66</v>
      </c>
      <c r="T102" t="str">
        <f t="shared" ca="1" si="5"/>
        <v/>
      </c>
    </row>
    <row r="103" spans="1:20" x14ac:dyDescent="0.25">
      <c r="A103" t="str">
        <f t="shared" si="3"/>
        <v>CUPC.PH1</v>
      </c>
      <c r="B103" s="1" t="s">
        <v>169</v>
      </c>
      <c r="C103" s="1" t="s">
        <v>173</v>
      </c>
      <c r="D103" s="1" t="s">
        <v>173</v>
      </c>
      <c r="E103" s="2">
        <v>-7962.1000000000022</v>
      </c>
      <c r="F103" s="2">
        <v>-14760.92</v>
      </c>
      <c r="G103" s="2">
        <v>-3301.0200000000009</v>
      </c>
      <c r="H103" s="2">
        <v>-4117.9400000000005</v>
      </c>
      <c r="I103" s="2">
        <v>-959.1</v>
      </c>
      <c r="J103" s="2">
        <v>-1800.18</v>
      </c>
      <c r="K103" s="2">
        <v>-39446.820000000007</v>
      </c>
      <c r="L103" s="2">
        <v>-8773.81</v>
      </c>
      <c r="M103" s="2">
        <v>-4773.58</v>
      </c>
      <c r="N103" s="2">
        <v>-4118.1900000000014</v>
      </c>
      <c r="O103" s="2">
        <v>-9040.7800000000007</v>
      </c>
      <c r="P103" s="2">
        <v>-10931.55</v>
      </c>
      <c r="Q103" s="2">
        <f t="shared" si="4"/>
        <v>-109985.99000000002</v>
      </c>
      <c r="S103" s="2">
        <f ca="1">IFERROR(VLOOKUP(A103,Summary!$A$5:$I$271,8,FALSE),'2014'!Q103)</f>
        <v>-109985.99000000002</v>
      </c>
      <c r="T103" t="str">
        <f t="shared" ca="1" si="5"/>
        <v/>
      </c>
    </row>
    <row r="104" spans="1:20" x14ac:dyDescent="0.25">
      <c r="A104" t="str">
        <f t="shared" si="3"/>
        <v>CWPI.PKNE</v>
      </c>
      <c r="B104" s="1" t="s">
        <v>72</v>
      </c>
      <c r="C104" s="1" t="s">
        <v>174</v>
      </c>
      <c r="D104" s="1" t="s">
        <v>174</v>
      </c>
      <c r="E104" s="2">
        <v>796.68</v>
      </c>
      <c r="F104" s="2">
        <v>2173.09</v>
      </c>
      <c r="G104" s="2">
        <v>1926.08</v>
      </c>
      <c r="H104" s="2">
        <v>2895.2799999999997</v>
      </c>
      <c r="I104" s="2">
        <v>3627.2</v>
      </c>
      <c r="J104" s="2">
        <v>1520.6700000000003</v>
      </c>
      <c r="K104" s="2">
        <v>2746.0799999999995</v>
      </c>
      <c r="L104" s="2">
        <v>884.52</v>
      </c>
      <c r="M104" s="2">
        <v>735</v>
      </c>
      <c r="N104" s="2">
        <v>1476.29</v>
      </c>
      <c r="O104" s="2">
        <v>1525.0700000000002</v>
      </c>
      <c r="P104" s="2">
        <v>1022.5400000000001</v>
      </c>
      <c r="Q104" s="2">
        <f t="shared" si="4"/>
        <v>21328.5</v>
      </c>
      <c r="S104" s="2">
        <f ca="1">IFERROR(VLOOKUP(A104,Summary!$A$5:$I$271,8,FALSE),'2014'!Q104)</f>
        <v>21328.5</v>
      </c>
      <c r="T104" t="str">
        <f t="shared" ca="1" si="5"/>
        <v/>
      </c>
    </row>
    <row r="105" spans="1:20" x14ac:dyDescent="0.25">
      <c r="A105" t="str">
        <f t="shared" si="3"/>
        <v>TAU.POC</v>
      </c>
      <c r="B105" s="1" t="s">
        <v>34</v>
      </c>
      <c r="C105" s="1" t="s">
        <v>175</v>
      </c>
      <c r="D105" s="1" t="s">
        <v>175</v>
      </c>
      <c r="E105" s="2">
        <v>-3998.37</v>
      </c>
      <c r="F105" s="2">
        <v>-7137.4000000000005</v>
      </c>
      <c r="G105" s="2">
        <v>-4802.2299999999996</v>
      </c>
      <c r="H105" s="2">
        <v>-5183.8599999999988</v>
      </c>
      <c r="I105" s="2">
        <v>-9444.41</v>
      </c>
      <c r="J105" s="2">
        <v>-4469.54</v>
      </c>
      <c r="K105" s="2">
        <v>-17015.349999999999</v>
      </c>
      <c r="L105" s="2">
        <v>-6872.7500000000009</v>
      </c>
      <c r="M105" s="2">
        <v>-2327.2200000000003</v>
      </c>
      <c r="N105" s="2">
        <v>-2248.63</v>
      </c>
      <c r="O105" s="2">
        <v>-4503.3599999999997</v>
      </c>
      <c r="P105" s="2">
        <v>-951.26</v>
      </c>
      <c r="Q105" s="2">
        <f t="shared" si="4"/>
        <v>-68954.37999999999</v>
      </c>
      <c r="S105" s="2">
        <f ca="1">IFERROR(VLOOKUP(A105,Summary!$A$5:$I$271,8,FALSE),'2014'!Q105)</f>
        <v>-68954.37999999999</v>
      </c>
      <c r="T105" t="str">
        <f t="shared" ca="1" si="5"/>
        <v/>
      </c>
    </row>
    <row r="106" spans="1:20" x14ac:dyDescent="0.25">
      <c r="A106" t="str">
        <f t="shared" si="3"/>
        <v>ACRL.PR1</v>
      </c>
      <c r="B106" s="1" t="s">
        <v>176</v>
      </c>
      <c r="C106" s="1" t="s">
        <v>177</v>
      </c>
      <c r="D106" s="1" t="s">
        <v>177</v>
      </c>
      <c r="E106" s="2">
        <v>3553.34</v>
      </c>
      <c r="F106" s="2">
        <v>6917.7500000000009</v>
      </c>
      <c r="G106" s="2">
        <v>5717.5700000000006</v>
      </c>
      <c r="H106" s="2">
        <v>3618.32</v>
      </c>
      <c r="I106" s="2">
        <v>9910.4900000000016</v>
      </c>
      <c r="J106" s="2">
        <v>3069.23</v>
      </c>
      <c r="K106" s="2">
        <v>29560.81</v>
      </c>
      <c r="L106" s="2">
        <v>8595.9800000000014</v>
      </c>
      <c r="M106" s="2">
        <v>2016.17</v>
      </c>
      <c r="N106" s="2">
        <v>229.03000000000003</v>
      </c>
      <c r="O106" s="2">
        <v>55.150000000000006</v>
      </c>
      <c r="P106" s="2">
        <v>0</v>
      </c>
      <c r="Q106" s="2">
        <f t="shared" si="4"/>
        <v>73243.839999999997</v>
      </c>
      <c r="S106" s="2">
        <f ca="1">IFERROR(VLOOKUP(A106,Summary!$A$5:$I$271,8,FALSE),'2014'!Q106)</f>
        <v>73243.839999999997</v>
      </c>
      <c r="T106" t="str">
        <f t="shared" ca="1" si="5"/>
        <v/>
      </c>
    </row>
    <row r="107" spans="1:20" x14ac:dyDescent="0.25">
      <c r="A107" t="str">
        <f t="shared" ref="A107:A155" si="6">B107&amp;"."&amp;IF(D107="CES1/CES2",C107,IF(C107="CRE1/CRE2",C107,D107))</f>
        <v>PWX.BCHEXP</v>
      </c>
      <c r="B107" s="1" t="s">
        <v>111</v>
      </c>
      <c r="C107" s="1" t="s">
        <v>178</v>
      </c>
      <c r="D107" s="1" t="s">
        <v>31</v>
      </c>
      <c r="E107" s="2">
        <v>5346.5300000000007</v>
      </c>
      <c r="F107" s="2">
        <v>4112.7799999999988</v>
      </c>
      <c r="G107" s="2">
        <v>28.159999999999997</v>
      </c>
      <c r="H107" s="2">
        <v>257.11</v>
      </c>
      <c r="I107" s="2">
        <v>0</v>
      </c>
      <c r="J107" s="2">
        <v>76.67</v>
      </c>
      <c r="K107" s="2">
        <v>125.81999999999994</v>
      </c>
      <c r="L107" s="2">
        <v>1160.4700000000014</v>
      </c>
      <c r="M107" s="2">
        <v>962.37999999999965</v>
      </c>
      <c r="N107" s="2">
        <v>-6619.0899999999992</v>
      </c>
      <c r="O107" s="2">
        <v>-5004.08</v>
      </c>
      <c r="P107" s="2">
        <v>-4377.96</v>
      </c>
      <c r="Q107" s="2">
        <f t="shared" si="4"/>
        <v>-3931.2099999999991</v>
      </c>
      <c r="S107" s="2">
        <f ca="1">IFERROR(VLOOKUP(A107,Summary!$A$5:$I$271,8,FALSE),'2014'!Q107)</f>
        <v>-3931.2099999999991</v>
      </c>
      <c r="T107" t="str">
        <f t="shared" ca="1" si="5"/>
        <v/>
      </c>
    </row>
    <row r="108" spans="1:20" x14ac:dyDescent="0.25">
      <c r="A108" t="str">
        <f t="shared" si="6"/>
        <v>PWX.SPCEXP</v>
      </c>
      <c r="B108" s="1" t="s">
        <v>111</v>
      </c>
      <c r="C108" s="1" t="s">
        <v>252</v>
      </c>
      <c r="D108" s="1" t="s">
        <v>82</v>
      </c>
      <c r="E108" s="2">
        <v>45.470000000000013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f t="shared" si="4"/>
        <v>45.470000000000013</v>
      </c>
      <c r="S108" s="2">
        <f ca="1">IFERROR(VLOOKUP(A108,Summary!$A$5:$I$271,8,FALSE),'2014'!Q108)</f>
        <v>45.470000000000013</v>
      </c>
      <c r="T108" t="str">
        <f t="shared" ca="1" si="5"/>
        <v/>
      </c>
    </row>
    <row r="109" spans="1:20" x14ac:dyDescent="0.25">
      <c r="A109" t="str">
        <f t="shared" si="6"/>
        <v>PWX.BCHIMP</v>
      </c>
      <c r="B109" s="1" t="s">
        <v>111</v>
      </c>
      <c r="C109" s="1" t="s">
        <v>179</v>
      </c>
      <c r="D109" s="1" t="s">
        <v>23</v>
      </c>
      <c r="E109" s="2">
        <v>-202073.37</v>
      </c>
      <c r="F109" s="2">
        <v>-455132.4</v>
      </c>
      <c r="G109" s="2">
        <v>-242444.57</v>
      </c>
      <c r="H109" s="2">
        <v>-122749</v>
      </c>
      <c r="I109" s="2">
        <v>-141738.93</v>
      </c>
      <c r="J109" s="2">
        <v>-207319.36000000002</v>
      </c>
      <c r="K109" s="2">
        <v>-840652.28999999992</v>
      </c>
      <c r="L109" s="2">
        <v>-207794.77999999997</v>
      </c>
      <c r="M109" s="2">
        <v>-13813.279999999999</v>
      </c>
      <c r="N109" s="2">
        <v>-30342.710000000003</v>
      </c>
      <c r="O109" s="2">
        <v>-95566.86</v>
      </c>
      <c r="P109" s="2">
        <v>-50626.28</v>
      </c>
      <c r="Q109" s="2">
        <f t="shared" si="4"/>
        <v>-2610253.8299999991</v>
      </c>
      <c r="S109" s="2">
        <f ca="1">IFERROR(VLOOKUP(A109,Summary!$A$5:$I$271,8,FALSE),'2014'!Q109)</f>
        <v>-2610253.8299999991</v>
      </c>
      <c r="T109" t="str">
        <f t="shared" ca="1" si="5"/>
        <v/>
      </c>
    </row>
    <row r="110" spans="1:20" x14ac:dyDescent="0.25">
      <c r="A110" t="str">
        <f t="shared" si="6"/>
        <v>PWX.120SIMP</v>
      </c>
      <c r="B110" s="1" t="s">
        <v>111</v>
      </c>
      <c r="C110" s="1" t="s">
        <v>253</v>
      </c>
      <c r="D110" s="1" t="s">
        <v>77</v>
      </c>
      <c r="E110" s="2">
        <v>-11.950000000000001</v>
      </c>
      <c r="F110" s="2">
        <v>0</v>
      </c>
      <c r="G110" s="2">
        <v>-241.39999999999995</v>
      </c>
      <c r="H110" s="2">
        <v>0</v>
      </c>
      <c r="I110" s="2">
        <v>0</v>
      </c>
      <c r="J110" s="2">
        <v>0</v>
      </c>
      <c r="K110" s="2">
        <v>-175.68</v>
      </c>
      <c r="L110" s="2">
        <v>-118.27000000000001</v>
      </c>
      <c r="M110" s="2">
        <v>0</v>
      </c>
      <c r="N110" s="2">
        <v>-196.17000000000002</v>
      </c>
      <c r="O110" s="2">
        <v>0</v>
      </c>
      <c r="P110" s="2">
        <v>0</v>
      </c>
      <c r="Q110" s="2">
        <f t="shared" si="4"/>
        <v>-743.47</v>
      </c>
      <c r="S110" s="2">
        <f ca="1">IFERROR(VLOOKUP(A110,Summary!$A$5:$I$271,8,FALSE),'2014'!Q110)</f>
        <v>-743.47</v>
      </c>
      <c r="T110" t="str">
        <f t="shared" ca="1" si="5"/>
        <v/>
      </c>
    </row>
    <row r="111" spans="1:20" x14ac:dyDescent="0.25">
      <c r="A111" t="str">
        <f t="shared" si="6"/>
        <v>CUPC.RB1</v>
      </c>
      <c r="B111" s="1" t="s">
        <v>169</v>
      </c>
      <c r="C111" s="1" t="s">
        <v>255</v>
      </c>
      <c r="D111" s="1" t="s">
        <v>255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f t="shared" si="4"/>
        <v>0</v>
      </c>
      <c r="S111" s="2">
        <f ca="1">IFERROR(VLOOKUP(A111,Summary!$A$5:$I$271,8,FALSE),'2014'!Q111)</f>
        <v>0</v>
      </c>
      <c r="T111" t="str">
        <f t="shared" ca="1" si="5"/>
        <v/>
      </c>
    </row>
    <row r="112" spans="1:20" x14ac:dyDescent="0.25">
      <c r="A112" t="str">
        <f t="shared" si="6"/>
        <v>CUPC.RB2</v>
      </c>
      <c r="B112" s="1" t="s">
        <v>169</v>
      </c>
      <c r="C112" s="1" t="s">
        <v>256</v>
      </c>
      <c r="D112" s="1" t="s">
        <v>256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f t="shared" si="4"/>
        <v>0</v>
      </c>
      <c r="S112" s="2">
        <f ca="1">IFERROR(VLOOKUP(A112,Summary!$A$5:$I$271,8,FALSE),'2014'!Q112)</f>
        <v>0</v>
      </c>
      <c r="T112" t="str">
        <f t="shared" ca="1" si="5"/>
        <v/>
      </c>
    </row>
    <row r="113" spans="1:20" x14ac:dyDescent="0.25">
      <c r="A113" t="str">
        <f t="shared" si="6"/>
        <v>CUPC.RB3</v>
      </c>
      <c r="B113" s="1" t="s">
        <v>169</v>
      </c>
      <c r="C113" s="1" t="s">
        <v>257</v>
      </c>
      <c r="D113" s="1" t="s">
        <v>257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f t="shared" si="4"/>
        <v>0</v>
      </c>
      <c r="S113" s="2">
        <f ca="1">IFERROR(VLOOKUP(A113,Summary!$A$5:$I$271,8,FALSE),'2014'!Q113)</f>
        <v>0</v>
      </c>
      <c r="T113" t="str">
        <f t="shared" ca="1" si="5"/>
        <v/>
      </c>
    </row>
    <row r="114" spans="1:20" x14ac:dyDescent="0.25">
      <c r="A114" t="str">
        <f t="shared" si="6"/>
        <v>CUPC.RB5</v>
      </c>
      <c r="B114" s="1" t="s">
        <v>169</v>
      </c>
      <c r="C114" s="1" t="s">
        <v>180</v>
      </c>
      <c r="D114" s="1" t="s">
        <v>180</v>
      </c>
      <c r="E114" s="2">
        <v>23919.109999999997</v>
      </c>
      <c r="F114" s="2">
        <v>44953.020000000004</v>
      </c>
      <c r="G114" s="2">
        <v>15301.719999999998</v>
      </c>
      <c r="H114" s="2">
        <v>5157.3</v>
      </c>
      <c r="I114" s="2">
        <v>4415.12</v>
      </c>
      <c r="J114" s="2">
        <v>7947.9499999999989</v>
      </c>
      <c r="K114" s="2">
        <v>43440.759999999995</v>
      </c>
      <c r="L114" s="2">
        <v>16627.86</v>
      </c>
      <c r="M114" s="2">
        <v>2579.42</v>
      </c>
      <c r="N114" s="2">
        <v>4127.5999999999995</v>
      </c>
      <c r="O114" s="2">
        <v>12709.409999999998</v>
      </c>
      <c r="P114" s="2">
        <v>4119.9800000000005</v>
      </c>
      <c r="Q114" s="2">
        <f t="shared" si="4"/>
        <v>185299.25</v>
      </c>
      <c r="S114" s="2">
        <f ca="1">IFERROR(VLOOKUP(A114,Summary!$A$5:$I$271,8,FALSE),'2014'!Q114)</f>
        <v>185299.25</v>
      </c>
      <c r="T114" t="str">
        <f t="shared" ca="1" si="5"/>
        <v/>
      </c>
    </row>
    <row r="115" spans="1:20" x14ac:dyDescent="0.25">
      <c r="A115" t="str">
        <f t="shared" si="6"/>
        <v>REMC.BCHIMP</v>
      </c>
      <c r="B115" s="1" t="s">
        <v>181</v>
      </c>
      <c r="C115" s="1" t="s">
        <v>182</v>
      </c>
      <c r="D115" s="1" t="s">
        <v>23</v>
      </c>
      <c r="E115" s="2">
        <v>-3837.38</v>
      </c>
      <c r="F115" s="2">
        <v>-1347.3400000000001</v>
      </c>
      <c r="G115" s="2">
        <v>-469.41999999999996</v>
      </c>
      <c r="H115" s="2">
        <v>-124.11</v>
      </c>
      <c r="I115" s="2">
        <v>-570.20000000000005</v>
      </c>
      <c r="J115" s="2">
        <v>0</v>
      </c>
      <c r="K115" s="2">
        <v>-1139.06</v>
      </c>
      <c r="L115" s="2">
        <v>0</v>
      </c>
      <c r="M115" s="2">
        <v>0</v>
      </c>
      <c r="N115" s="2">
        <v>-147.81</v>
      </c>
      <c r="O115" s="2">
        <v>-537.12999999999988</v>
      </c>
      <c r="P115" s="2">
        <v>-293.51</v>
      </c>
      <c r="Q115" s="2">
        <f t="shared" si="4"/>
        <v>-8465.9600000000009</v>
      </c>
      <c r="S115" s="2">
        <f ca="1">IFERROR(VLOOKUP(A115,Summary!$A$5:$I$271,8,FALSE),'2014'!Q115)</f>
        <v>-8465.9600000000009</v>
      </c>
      <c r="T115" t="str">
        <f t="shared" ca="1" si="5"/>
        <v/>
      </c>
    </row>
    <row r="116" spans="1:20" x14ac:dyDescent="0.25">
      <c r="A116" t="str">
        <f t="shared" si="6"/>
        <v>REMC.120SIMP</v>
      </c>
      <c r="B116" s="1" t="s">
        <v>181</v>
      </c>
      <c r="C116" s="1" t="s">
        <v>269</v>
      </c>
      <c r="D116" s="1" t="s">
        <v>77</v>
      </c>
      <c r="E116" s="2">
        <v>0</v>
      </c>
      <c r="F116" s="2">
        <v>0</v>
      </c>
      <c r="G116" s="2">
        <v>0</v>
      </c>
      <c r="H116" s="2">
        <v>-0.9</v>
      </c>
      <c r="I116" s="2">
        <v>0</v>
      </c>
      <c r="J116" s="2">
        <v>-123.20999999999998</v>
      </c>
      <c r="K116" s="2">
        <v>-2491.0499999999997</v>
      </c>
      <c r="L116" s="2">
        <v>-33.11</v>
      </c>
      <c r="M116" s="2">
        <v>-1039.73</v>
      </c>
      <c r="N116" s="2">
        <v>0</v>
      </c>
      <c r="O116" s="2">
        <v>-344.64</v>
      </c>
      <c r="P116" s="2">
        <v>0</v>
      </c>
      <c r="Q116" s="2">
        <f t="shared" si="4"/>
        <v>-4032.64</v>
      </c>
      <c r="S116" s="2">
        <f ca="1">IFERROR(VLOOKUP(A116,Summary!$A$5:$I$271,8,FALSE),'2014'!Q116)</f>
        <v>-4032.64</v>
      </c>
      <c r="T116" t="str">
        <f t="shared" ca="1" si="5"/>
        <v/>
      </c>
    </row>
    <row r="117" spans="1:20" x14ac:dyDescent="0.25">
      <c r="A117" t="str">
        <f t="shared" si="6"/>
        <v>REMC.SPCIMP</v>
      </c>
      <c r="B117" s="1" t="s">
        <v>181</v>
      </c>
      <c r="C117" s="1" t="s">
        <v>183</v>
      </c>
      <c r="D117" s="1" t="s">
        <v>79</v>
      </c>
      <c r="E117" s="2">
        <v>-3018.6400000000003</v>
      </c>
      <c r="F117" s="2">
        <v>0</v>
      </c>
      <c r="G117" s="2">
        <v>-1584.68</v>
      </c>
      <c r="H117" s="2">
        <v>-447.49000000000012</v>
      </c>
      <c r="I117" s="2">
        <v>-1427.38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f t="shared" si="4"/>
        <v>-6478.1900000000005</v>
      </c>
      <c r="S117" s="2">
        <f ca="1">IFERROR(VLOOKUP(A117,Summary!$A$5:$I$271,8,FALSE),'2014'!Q117)</f>
        <v>-6478.1900000000005</v>
      </c>
      <c r="T117" t="str">
        <f t="shared" ca="1" si="5"/>
        <v/>
      </c>
    </row>
    <row r="118" spans="1:20" x14ac:dyDescent="0.25">
      <c r="A118" t="str">
        <f t="shared" si="6"/>
        <v>REMC.BCHEXP</v>
      </c>
      <c r="B118" s="1" t="s">
        <v>181</v>
      </c>
      <c r="C118" s="1" t="s">
        <v>270</v>
      </c>
      <c r="D118" s="1" t="s">
        <v>31</v>
      </c>
      <c r="E118" s="2">
        <v>15.34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f t="shared" si="4"/>
        <v>15.34</v>
      </c>
      <c r="S118" s="2">
        <f ca="1">IFERROR(VLOOKUP(A118,Summary!$A$5:$I$271,8,FALSE),'2014'!Q118)</f>
        <v>15.34</v>
      </c>
      <c r="T118" t="str">
        <f t="shared" ca="1" si="5"/>
        <v/>
      </c>
    </row>
    <row r="119" spans="1:20" x14ac:dyDescent="0.25">
      <c r="A119" t="str">
        <f t="shared" si="6"/>
        <v>REMC.SPCEXP</v>
      </c>
      <c r="B119" s="1" t="s">
        <v>181</v>
      </c>
      <c r="C119" s="1" t="s">
        <v>258</v>
      </c>
      <c r="D119" s="1" t="s">
        <v>82</v>
      </c>
      <c r="E119" s="2">
        <v>302.15999999999997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f t="shared" si="4"/>
        <v>302.15999999999997</v>
      </c>
      <c r="S119" s="2">
        <f ca="1">IFERROR(VLOOKUP(A119,Summary!$A$5:$I$271,8,FALSE),'2014'!Q119)</f>
        <v>302.15999999999997</v>
      </c>
      <c r="T119" t="str">
        <f t="shared" ca="1" si="5"/>
        <v/>
      </c>
    </row>
    <row r="120" spans="1:20" x14ac:dyDescent="0.25">
      <c r="A120" t="str">
        <f t="shared" si="6"/>
        <v>CUPC.RL1</v>
      </c>
      <c r="B120" s="1" t="s">
        <v>169</v>
      </c>
      <c r="C120" s="1" t="s">
        <v>184</v>
      </c>
      <c r="D120" s="1" t="s">
        <v>184</v>
      </c>
      <c r="E120" s="2">
        <v>-124550.65999999999</v>
      </c>
      <c r="F120" s="2">
        <v>-248372.91000000003</v>
      </c>
      <c r="G120" s="2">
        <v>-116221.86</v>
      </c>
      <c r="H120" s="2">
        <v>-59439.360000000001</v>
      </c>
      <c r="I120" s="2">
        <v>-44054.350000000006</v>
      </c>
      <c r="J120" s="2">
        <v>-25830.639999999996</v>
      </c>
      <c r="K120" s="2">
        <v>-248373.82999999996</v>
      </c>
      <c r="L120" s="2">
        <v>-83609.859999999986</v>
      </c>
      <c r="M120" s="2">
        <v>-35370.43</v>
      </c>
      <c r="N120" s="2">
        <v>-72490.7</v>
      </c>
      <c r="O120" s="2">
        <v>-101907.76</v>
      </c>
      <c r="P120" s="2">
        <v>-73738.42</v>
      </c>
      <c r="Q120" s="2">
        <f t="shared" si="4"/>
        <v>-1233960.78</v>
      </c>
      <c r="S120" s="2">
        <f ca="1">IFERROR(VLOOKUP(A120,Summary!$A$5:$I$271,8,FALSE),'2014'!Q120)</f>
        <v>-1233960.78</v>
      </c>
      <c r="T120" t="str">
        <f t="shared" ca="1" si="5"/>
        <v/>
      </c>
    </row>
    <row r="121" spans="1:20" x14ac:dyDescent="0.25">
      <c r="A121" t="str">
        <f t="shared" si="6"/>
        <v>TAU.RUN</v>
      </c>
      <c r="B121" s="1" t="s">
        <v>34</v>
      </c>
      <c r="C121" s="1" t="s">
        <v>185</v>
      </c>
      <c r="D121" s="1" t="s">
        <v>185</v>
      </c>
      <c r="E121" s="2">
        <v>-22886.49</v>
      </c>
      <c r="F121" s="2">
        <v>-50651.56</v>
      </c>
      <c r="G121" s="2">
        <v>-15316.309999999998</v>
      </c>
      <c r="H121" s="2">
        <v>-10870.6</v>
      </c>
      <c r="I121" s="2">
        <v>-11289.16</v>
      </c>
      <c r="J121" s="2">
        <v>-17518.37</v>
      </c>
      <c r="K121" s="2">
        <v>-82798.11</v>
      </c>
      <c r="L121" s="2">
        <v>-16946.350000000002</v>
      </c>
      <c r="M121" s="2">
        <v>-4477.76</v>
      </c>
      <c r="N121" s="2">
        <v>-6742.7999999999993</v>
      </c>
      <c r="O121" s="2">
        <v>-6729.83</v>
      </c>
      <c r="P121" s="2">
        <v>-13163.8</v>
      </c>
      <c r="Q121" s="2">
        <f t="shared" si="4"/>
        <v>-259391.13999999998</v>
      </c>
      <c r="S121" s="2">
        <f ca="1">IFERROR(VLOOKUP(A121,Summary!$A$5:$I$271,8,FALSE),'2014'!Q121)</f>
        <v>-259391.13999999998</v>
      </c>
      <c r="T121" t="str">
        <f t="shared" ca="1" si="5"/>
        <v/>
      </c>
    </row>
    <row r="122" spans="1:20" x14ac:dyDescent="0.25">
      <c r="A122" t="str">
        <f t="shared" si="6"/>
        <v>ICPL.RYMD</v>
      </c>
      <c r="B122" s="1" t="s">
        <v>56</v>
      </c>
      <c r="C122" s="1" t="s">
        <v>186</v>
      </c>
      <c r="D122" s="1" t="s">
        <v>186</v>
      </c>
      <c r="E122" s="2">
        <v>0</v>
      </c>
      <c r="F122" s="2">
        <v>0</v>
      </c>
      <c r="G122" s="2">
        <v>0</v>
      </c>
      <c r="H122" s="2">
        <v>0</v>
      </c>
      <c r="I122" s="2">
        <v>-14427.5</v>
      </c>
      <c r="J122" s="2">
        <v>-16185.5</v>
      </c>
      <c r="K122" s="2">
        <v>-62234.82</v>
      </c>
      <c r="L122" s="2">
        <v>-25506.68</v>
      </c>
      <c r="M122" s="2">
        <v>-10945.300000000003</v>
      </c>
      <c r="N122" s="2">
        <v>-2222.0499999999997</v>
      </c>
      <c r="O122" s="2">
        <v>0</v>
      </c>
      <c r="P122" s="2">
        <v>0</v>
      </c>
      <c r="Q122" s="2">
        <f t="shared" si="4"/>
        <v>-131521.85</v>
      </c>
      <c r="S122" s="2">
        <f ca="1">IFERROR(VLOOKUP(A122,Summary!$A$5:$I$271,8,FALSE),'2014'!Q122)</f>
        <v>-131521.85</v>
      </c>
      <c r="T122" t="str">
        <f t="shared" ca="1" si="5"/>
        <v/>
      </c>
    </row>
    <row r="123" spans="1:20" x14ac:dyDescent="0.25">
      <c r="A123" t="str">
        <f t="shared" si="6"/>
        <v>SCL.SCL1</v>
      </c>
      <c r="B123" s="1" t="s">
        <v>187</v>
      </c>
      <c r="C123" s="1" t="s">
        <v>188</v>
      </c>
      <c r="D123" s="1" t="s">
        <v>188</v>
      </c>
      <c r="E123" s="2">
        <v>60449.460000000006</v>
      </c>
      <c r="F123" s="2">
        <v>110951.33999999997</v>
      </c>
      <c r="G123" s="2">
        <v>124129.34999999998</v>
      </c>
      <c r="H123" s="2">
        <v>44076.399999999994</v>
      </c>
      <c r="I123" s="2">
        <v>88559.9</v>
      </c>
      <c r="J123" s="2">
        <v>118983.83999999998</v>
      </c>
      <c r="K123" s="2">
        <v>193701.52</v>
      </c>
      <c r="L123" s="2">
        <v>49650.2</v>
      </c>
      <c r="M123" s="2">
        <v>22555.88</v>
      </c>
      <c r="N123" s="2">
        <v>20877.25</v>
      </c>
      <c r="O123" s="2">
        <v>23558.21</v>
      </c>
      <c r="P123" s="2">
        <v>18308.25</v>
      </c>
      <c r="Q123" s="2">
        <f t="shared" si="4"/>
        <v>875801.59999999986</v>
      </c>
      <c r="S123" s="2">
        <f ca="1">IFERROR(VLOOKUP(A123,Summary!$A$5:$I$271,8,FALSE),'2014'!Q123)</f>
        <v>875801.59999999986</v>
      </c>
      <c r="T123" t="str">
        <f t="shared" ca="1" si="5"/>
        <v/>
      </c>
    </row>
    <row r="124" spans="1:20" x14ac:dyDescent="0.25">
      <c r="A124" t="str">
        <f t="shared" si="6"/>
        <v>SCR.SCR1</v>
      </c>
      <c r="B124" s="1" t="s">
        <v>189</v>
      </c>
      <c r="C124" s="1" t="s">
        <v>190</v>
      </c>
      <c r="D124" s="1" t="s">
        <v>190</v>
      </c>
      <c r="E124" s="2">
        <v>-43737.039999999972</v>
      </c>
      <c r="F124" s="2">
        <v>-99952.42</v>
      </c>
      <c r="G124" s="2">
        <v>-54137.790000000023</v>
      </c>
      <c r="H124" s="2">
        <v>-26516.51999999999</v>
      </c>
      <c r="I124" s="2">
        <v>-39014.349999999984</v>
      </c>
      <c r="J124" s="2">
        <v>33562.020000000004</v>
      </c>
      <c r="K124" s="2">
        <v>-10718.340000000067</v>
      </c>
      <c r="L124" s="2">
        <v>-2528.4800000000091</v>
      </c>
      <c r="M124" s="2">
        <v>-1753.4199999999969</v>
      </c>
      <c r="N124" s="2">
        <v>-53880.780000000013</v>
      </c>
      <c r="O124" s="2">
        <v>-52684.479999999981</v>
      </c>
      <c r="P124" s="2">
        <v>-51863.799999999974</v>
      </c>
      <c r="Q124" s="2">
        <f t="shared" si="4"/>
        <v>-403225.4</v>
      </c>
      <c r="S124" s="2">
        <f ca="1">IFERROR(VLOOKUP(A124,Summary!$A$5:$I$271,8,FALSE),'2014'!Q124)</f>
        <v>-403225.4</v>
      </c>
      <c r="T124" t="str">
        <f t="shared" ca="1" si="5"/>
        <v/>
      </c>
    </row>
    <row r="125" spans="1:20" x14ac:dyDescent="0.25">
      <c r="A125" t="str">
        <f t="shared" si="6"/>
        <v>SEPI.SCR2</v>
      </c>
      <c r="B125" s="1" t="s">
        <v>191</v>
      </c>
      <c r="C125" s="1" t="s">
        <v>192</v>
      </c>
      <c r="D125" s="1" t="s">
        <v>192</v>
      </c>
      <c r="E125" s="2">
        <v>-2154.5699999999997</v>
      </c>
      <c r="F125" s="2">
        <v>-1956.1800000000003</v>
      </c>
      <c r="G125" s="2">
        <v>-1165.5400000000002</v>
      </c>
      <c r="H125" s="2">
        <v>-1422.5500000000004</v>
      </c>
      <c r="I125" s="2">
        <v>-1204.47</v>
      </c>
      <c r="J125" s="2">
        <v>-877.67999999999972</v>
      </c>
      <c r="K125" s="2">
        <v>-2623.7400000000002</v>
      </c>
      <c r="L125" s="2">
        <v>-1312.8400000000001</v>
      </c>
      <c r="M125" s="2">
        <v>-1283.8299999999997</v>
      </c>
      <c r="N125" s="2">
        <v>-3050.9400000000005</v>
      </c>
      <c r="O125" s="2">
        <v>-3223.3</v>
      </c>
      <c r="P125" s="2">
        <v>-4077.8599999999997</v>
      </c>
      <c r="Q125" s="2">
        <f t="shared" si="4"/>
        <v>-24353.5</v>
      </c>
      <c r="S125" s="2">
        <f ca="1">IFERROR(VLOOKUP(A125,Summary!$A$5:$I$271,8,FALSE),'2014'!Q125)</f>
        <v>-24353.5</v>
      </c>
      <c r="T125" t="str">
        <f t="shared" ca="1" si="5"/>
        <v/>
      </c>
    </row>
    <row r="126" spans="1:20" x14ac:dyDescent="0.25">
      <c r="A126" t="str">
        <f t="shared" si="6"/>
        <v>SEPI.SCR3</v>
      </c>
      <c r="B126" s="1" t="s">
        <v>191</v>
      </c>
      <c r="C126" s="1" t="s">
        <v>193</v>
      </c>
      <c r="D126" s="1" t="s">
        <v>193</v>
      </c>
      <c r="E126" s="2">
        <v>-6792.69</v>
      </c>
      <c r="F126" s="2">
        <v>-7795.6600000000008</v>
      </c>
      <c r="G126" s="2">
        <v>-3472.52</v>
      </c>
      <c r="H126" s="2">
        <v>-4525.3599999999997</v>
      </c>
      <c r="I126" s="2">
        <v>-3202.59</v>
      </c>
      <c r="J126" s="2">
        <v>-2575.62</v>
      </c>
      <c r="K126" s="2">
        <v>-4421.62</v>
      </c>
      <c r="L126" s="2">
        <v>-3024.5600000000004</v>
      </c>
      <c r="M126" s="2">
        <v>-3062.2000000000003</v>
      </c>
      <c r="N126" s="2">
        <v>-6582.5499999999993</v>
      </c>
      <c r="O126" s="2">
        <v>-6143.9800000000005</v>
      </c>
      <c r="P126" s="2">
        <v>-8128.38</v>
      </c>
      <c r="Q126" s="2">
        <f t="shared" si="4"/>
        <v>-59727.729999999996</v>
      </c>
      <c r="S126" s="2">
        <f ca="1">IFERROR(VLOOKUP(A126,Summary!$A$5:$I$271,8,FALSE),'2014'!Q126)</f>
        <v>-59727.729999999996</v>
      </c>
      <c r="T126" t="str">
        <f t="shared" ca="1" si="5"/>
        <v/>
      </c>
    </row>
    <row r="127" spans="1:20" x14ac:dyDescent="0.25">
      <c r="A127" t="str">
        <f t="shared" si="6"/>
        <v>SEPI.SCR4</v>
      </c>
      <c r="B127" s="1" t="s">
        <v>191</v>
      </c>
      <c r="C127" s="1" t="s">
        <v>195</v>
      </c>
      <c r="D127" s="1" t="s">
        <v>195</v>
      </c>
      <c r="E127" s="2">
        <v>-14676.560000000005</v>
      </c>
      <c r="F127" s="2">
        <v>-18642.820000000007</v>
      </c>
      <c r="G127" s="2">
        <v>-7313.7200000000021</v>
      </c>
      <c r="H127" s="2">
        <v>-5012.8300000000008</v>
      </c>
      <c r="I127" s="2">
        <v>-5749.880000000001</v>
      </c>
      <c r="J127" s="2">
        <v>-6319.9800000000023</v>
      </c>
      <c r="K127" s="2">
        <v>-14898.279999999999</v>
      </c>
      <c r="L127" s="2">
        <v>-5352.7299999999987</v>
      </c>
      <c r="M127" s="2">
        <v>-6297.3300000000008</v>
      </c>
      <c r="N127" s="2">
        <v>-14530.130000000003</v>
      </c>
      <c r="O127" s="2">
        <v>-15121.120000000006</v>
      </c>
      <c r="P127" s="2">
        <v>-14002.070000000003</v>
      </c>
      <c r="Q127" s="2">
        <f t="shared" si="4"/>
        <v>-127917.45000000003</v>
      </c>
      <c r="S127" s="2">
        <f ca="1">IFERROR(VLOOKUP(A127,Summary!$A$5:$I$271,8,FALSE),'2014'!Q127)</f>
        <v>-127917.45000000003</v>
      </c>
      <c r="T127" t="str">
        <f t="shared" ca="1" si="5"/>
        <v/>
      </c>
    </row>
    <row r="128" spans="1:20" x14ac:dyDescent="0.25">
      <c r="A128" t="str">
        <f t="shared" si="6"/>
        <v>SHEL.SCTG</v>
      </c>
      <c r="B128" s="1" t="s">
        <v>196</v>
      </c>
      <c r="C128" s="1" t="s">
        <v>197</v>
      </c>
      <c r="D128" s="1" t="s">
        <v>197</v>
      </c>
      <c r="E128" s="2">
        <v>8.6499999999999986</v>
      </c>
      <c r="F128" s="2">
        <v>573.05999999999995</v>
      </c>
      <c r="G128" s="2">
        <v>177.08999999999995</v>
      </c>
      <c r="H128" s="2">
        <v>0</v>
      </c>
      <c r="I128" s="2">
        <v>36.02000000000001</v>
      </c>
      <c r="J128" s="2">
        <v>3.5</v>
      </c>
      <c r="K128" s="2">
        <v>562.47</v>
      </c>
      <c r="L128" s="2">
        <v>4568.9399999999996</v>
      </c>
      <c r="M128" s="2">
        <v>0</v>
      </c>
      <c r="N128" s="2">
        <v>33.86</v>
      </c>
      <c r="O128" s="2">
        <v>565.2299999999999</v>
      </c>
      <c r="P128" s="2">
        <v>3.14</v>
      </c>
      <c r="Q128" s="2">
        <f t="shared" si="4"/>
        <v>6531.9599999999991</v>
      </c>
      <c r="S128" s="2">
        <f ca="1">IFERROR(VLOOKUP(A128,Summary!$A$5:$I$271,8,FALSE),'2014'!Q128)</f>
        <v>6531.9599999999991</v>
      </c>
      <c r="T128" t="str">
        <f t="shared" ca="1" si="5"/>
        <v/>
      </c>
    </row>
    <row r="129" spans="1:20" x14ac:dyDescent="0.25">
      <c r="A129" t="str">
        <f t="shared" si="6"/>
        <v>TCN.SD1</v>
      </c>
      <c r="B129" s="1" t="s">
        <v>36</v>
      </c>
      <c r="C129" s="1" t="s">
        <v>198</v>
      </c>
      <c r="D129" s="1" t="s">
        <v>198</v>
      </c>
      <c r="E129" s="2">
        <v>286746.32999999996</v>
      </c>
      <c r="F129" s="2">
        <v>495977.88</v>
      </c>
      <c r="G129" s="2">
        <v>287234.63000000012</v>
      </c>
      <c r="H129" s="2">
        <v>199379.1</v>
      </c>
      <c r="I129" s="2">
        <v>140194.75000000003</v>
      </c>
      <c r="J129" s="2">
        <v>242816.84999999998</v>
      </c>
      <c r="K129" s="2">
        <v>593704.59</v>
      </c>
      <c r="L129" s="2">
        <v>243286.07000000004</v>
      </c>
      <c r="M129" s="2">
        <v>125707.35999999999</v>
      </c>
      <c r="N129" s="2">
        <v>142498.93</v>
      </c>
      <c r="O129" s="2">
        <v>187447.19</v>
      </c>
      <c r="P129" s="2">
        <v>144004.35</v>
      </c>
      <c r="Q129" s="2">
        <f t="shared" si="4"/>
        <v>3088998.03</v>
      </c>
      <c r="S129" s="2">
        <f ca="1">IFERROR(VLOOKUP(A129,Summary!$A$5:$I$271,8,FALSE),'2014'!Q129)</f>
        <v>3088998.03</v>
      </c>
      <c r="T129" t="str">
        <f t="shared" ca="1" si="5"/>
        <v/>
      </c>
    </row>
    <row r="130" spans="1:20" x14ac:dyDescent="0.25">
      <c r="A130" t="str">
        <f t="shared" si="6"/>
        <v>TCN.SD2</v>
      </c>
      <c r="B130" s="1" t="s">
        <v>36</v>
      </c>
      <c r="C130" s="1" t="s">
        <v>199</v>
      </c>
      <c r="D130" s="1" t="s">
        <v>199</v>
      </c>
      <c r="E130" s="2">
        <v>235906.44000000006</v>
      </c>
      <c r="F130" s="2">
        <v>509505.78</v>
      </c>
      <c r="G130" s="2">
        <v>250910.59000000003</v>
      </c>
      <c r="H130" s="2">
        <v>179023.25</v>
      </c>
      <c r="I130" s="2">
        <v>319748.84999999998</v>
      </c>
      <c r="J130" s="2">
        <v>236903.04999999996</v>
      </c>
      <c r="K130" s="2">
        <v>583944.92999999993</v>
      </c>
      <c r="L130" s="2">
        <v>246954.75</v>
      </c>
      <c r="M130" s="2">
        <v>135231.82999999999</v>
      </c>
      <c r="N130" s="2">
        <v>117386.79999999997</v>
      </c>
      <c r="O130" s="2">
        <v>182115.06</v>
      </c>
      <c r="P130" s="2">
        <v>135717.05000000005</v>
      </c>
      <c r="Q130" s="2">
        <f t="shared" si="4"/>
        <v>3133348.38</v>
      </c>
      <c r="S130" s="2">
        <f ca="1">IFERROR(VLOOKUP(A130,Summary!$A$5:$I$271,8,FALSE),'2014'!Q130)</f>
        <v>3133348.38</v>
      </c>
      <c r="T130" t="str">
        <f t="shared" ca="1" si="5"/>
        <v/>
      </c>
    </row>
    <row r="131" spans="1:20" x14ac:dyDescent="0.25">
      <c r="A131" t="str">
        <f t="shared" si="6"/>
        <v>ASTC.SD3</v>
      </c>
      <c r="B131" s="1" t="s">
        <v>200</v>
      </c>
      <c r="C131" s="1" t="s">
        <v>201</v>
      </c>
      <c r="D131" s="1" t="s">
        <v>201</v>
      </c>
      <c r="E131" s="2">
        <v>289426.96999999997</v>
      </c>
      <c r="F131" s="2">
        <v>621359.08000000019</v>
      </c>
      <c r="G131" s="2">
        <v>340720.63000000006</v>
      </c>
      <c r="H131" s="2">
        <v>226006.08999999997</v>
      </c>
      <c r="I131" s="2">
        <v>417266.29000000004</v>
      </c>
      <c r="J131" s="2">
        <v>192033.77000000002</v>
      </c>
      <c r="K131" s="2">
        <v>678476.99</v>
      </c>
      <c r="L131" s="2">
        <v>316691.44</v>
      </c>
      <c r="M131" s="2">
        <v>105499.23000000001</v>
      </c>
      <c r="N131" s="2">
        <v>170282.07</v>
      </c>
      <c r="O131" s="2">
        <v>177282.52</v>
      </c>
      <c r="P131" s="2">
        <v>168364.08</v>
      </c>
      <c r="Q131" s="2">
        <f t="shared" si="4"/>
        <v>3703409.16</v>
      </c>
      <c r="S131" s="2">
        <f ca="1">IFERROR(VLOOKUP(A131,Summary!$A$5:$I$271,8,FALSE),'2014'!Q131)</f>
        <v>3703409.16</v>
      </c>
      <c r="T131" t="str">
        <f t="shared" ca="1" si="5"/>
        <v/>
      </c>
    </row>
    <row r="132" spans="1:20" x14ac:dyDescent="0.25">
      <c r="A132" t="str">
        <f t="shared" si="6"/>
        <v>ASTC.SD4</v>
      </c>
      <c r="B132" s="1" t="s">
        <v>200</v>
      </c>
      <c r="C132" s="1" t="s">
        <v>202</v>
      </c>
      <c r="D132" s="1" t="s">
        <v>202</v>
      </c>
      <c r="E132" s="2">
        <v>384003.47</v>
      </c>
      <c r="F132" s="2">
        <v>641144.99999999988</v>
      </c>
      <c r="G132" s="2">
        <v>360323.62</v>
      </c>
      <c r="H132" s="2">
        <v>237691.28999999998</v>
      </c>
      <c r="I132" s="2">
        <v>424865.65</v>
      </c>
      <c r="J132" s="2">
        <v>257809.76</v>
      </c>
      <c r="K132" s="2">
        <v>736358.05</v>
      </c>
      <c r="L132" s="2">
        <v>360473.38999999996</v>
      </c>
      <c r="M132" s="2">
        <v>175812.22999999998</v>
      </c>
      <c r="N132" s="2">
        <v>183352.09</v>
      </c>
      <c r="O132" s="2">
        <v>245543.68999999997</v>
      </c>
      <c r="P132" s="2">
        <v>160967.78</v>
      </c>
      <c r="Q132" s="2">
        <f t="shared" si="4"/>
        <v>4168346.0199999996</v>
      </c>
      <c r="S132" s="2">
        <f ca="1">IFERROR(VLOOKUP(A132,Summary!$A$5:$I$271,8,FALSE),'2014'!Q132)</f>
        <v>4168346.0199999996</v>
      </c>
      <c r="T132" t="str">
        <f t="shared" ca="1" si="5"/>
        <v/>
      </c>
    </row>
    <row r="133" spans="1:20" x14ac:dyDescent="0.25">
      <c r="A133" t="str">
        <f t="shared" si="6"/>
        <v>EPPA.SD5</v>
      </c>
      <c r="B133" s="1" t="s">
        <v>204</v>
      </c>
      <c r="C133" s="1" t="s">
        <v>203</v>
      </c>
      <c r="D133" s="1" t="s">
        <v>203</v>
      </c>
      <c r="E133" s="2">
        <v>277819.2</v>
      </c>
      <c r="F133" s="2">
        <v>528859.02</v>
      </c>
      <c r="G133" s="2">
        <v>417966.67999999993</v>
      </c>
      <c r="H133" s="2">
        <v>222602.89000000004</v>
      </c>
      <c r="I133" s="2">
        <v>326817.98</v>
      </c>
      <c r="J133" s="2">
        <v>244011.08000000002</v>
      </c>
      <c r="K133" s="2">
        <v>492985.72000000015</v>
      </c>
      <c r="L133" s="2">
        <v>341500.92</v>
      </c>
      <c r="M133" s="2">
        <v>171233.02000000002</v>
      </c>
      <c r="N133" s="2">
        <v>173162.48</v>
      </c>
      <c r="O133" s="2">
        <v>240429.81000000006</v>
      </c>
      <c r="P133" s="2">
        <v>169963.43000000002</v>
      </c>
      <c r="Q133" s="2">
        <f t="shared" si="4"/>
        <v>3607352.2300000004</v>
      </c>
      <c r="S133" s="2">
        <f ca="1">IFERROR(VLOOKUP(A133,Summary!$A$5:$I$271,8,FALSE),'2014'!Q133)</f>
        <v>3607352.2300000004</v>
      </c>
      <c r="T133" t="str">
        <f t="shared" ca="1" si="5"/>
        <v/>
      </c>
    </row>
    <row r="134" spans="1:20" x14ac:dyDescent="0.25">
      <c r="A134" t="str">
        <f t="shared" si="6"/>
        <v>EPPA.SD6</v>
      </c>
      <c r="B134" s="1" t="s">
        <v>204</v>
      </c>
      <c r="C134" s="1" t="s">
        <v>205</v>
      </c>
      <c r="D134" s="1" t="s">
        <v>205</v>
      </c>
      <c r="E134" s="2">
        <v>465017.35999999993</v>
      </c>
      <c r="F134" s="2">
        <v>841192.1399999999</v>
      </c>
      <c r="G134" s="2">
        <v>384091.56</v>
      </c>
      <c r="H134" s="2">
        <v>251004.46999999994</v>
      </c>
      <c r="I134" s="2">
        <v>131550.46</v>
      </c>
      <c r="J134" s="2">
        <v>0</v>
      </c>
      <c r="K134" s="2">
        <v>522484.93000000005</v>
      </c>
      <c r="L134" s="2">
        <v>234813.40000000002</v>
      </c>
      <c r="M134" s="2">
        <v>220442.88000000003</v>
      </c>
      <c r="N134" s="2">
        <v>196772.6399999999</v>
      </c>
      <c r="O134" s="2">
        <v>223490.30000000005</v>
      </c>
      <c r="P134" s="2">
        <v>212308.53000000009</v>
      </c>
      <c r="Q134" s="2">
        <f t="shared" ref="Q134:Q155" si="7">SUM(E134:P134)</f>
        <v>3683168.67</v>
      </c>
      <c r="S134" s="2">
        <f ca="1">IFERROR(VLOOKUP(A134,Summary!$A$5:$I$271,8,FALSE),'2014'!Q134)</f>
        <v>3683168.67</v>
      </c>
      <c r="T134" t="str">
        <f t="shared" ref="T134:T155" ca="1" si="8">IF(ROUND(Q134-S134,2)=0,"",Q134-S134)</f>
        <v/>
      </c>
    </row>
    <row r="135" spans="1:20" x14ac:dyDescent="0.25">
      <c r="A135" t="str">
        <f t="shared" si="6"/>
        <v>TCN.SH1</v>
      </c>
      <c r="B135" s="1" t="s">
        <v>36</v>
      </c>
      <c r="C135" s="1" t="s">
        <v>206</v>
      </c>
      <c r="D135" s="1" t="s">
        <v>206</v>
      </c>
      <c r="E135" s="2">
        <v>-282697.67000000004</v>
      </c>
      <c r="F135" s="2">
        <v>-750810.01</v>
      </c>
      <c r="G135" s="2">
        <v>-351060.44000000006</v>
      </c>
      <c r="H135" s="2">
        <v>-211553.90999999997</v>
      </c>
      <c r="I135" s="2">
        <v>-437884.69000000006</v>
      </c>
      <c r="J135" s="2">
        <v>-269840.56</v>
      </c>
      <c r="K135" s="2">
        <v>-902345.72</v>
      </c>
      <c r="L135" s="2">
        <v>-427877.52</v>
      </c>
      <c r="M135" s="2">
        <v>-211679.19</v>
      </c>
      <c r="N135" s="2">
        <v>-288669.77999999997</v>
      </c>
      <c r="O135" s="2">
        <v>-385654.93</v>
      </c>
      <c r="P135" s="2">
        <v>-268946.85000000003</v>
      </c>
      <c r="Q135" s="2">
        <f t="shared" si="7"/>
        <v>-4789021.2699999996</v>
      </c>
      <c r="S135" s="2">
        <f ca="1">IFERROR(VLOOKUP(A135,Summary!$A$5:$I$271,8,FALSE),'2014'!Q135)</f>
        <v>-4789021.2699999996</v>
      </c>
      <c r="T135" t="str">
        <f t="shared" ca="1" si="8"/>
        <v/>
      </c>
    </row>
    <row r="136" spans="1:20" x14ac:dyDescent="0.25">
      <c r="A136" t="str">
        <f t="shared" si="6"/>
        <v>TCN.SH2</v>
      </c>
      <c r="B136" s="1" t="s">
        <v>36</v>
      </c>
      <c r="C136" s="1" t="s">
        <v>207</v>
      </c>
      <c r="D136" s="1" t="s">
        <v>207</v>
      </c>
      <c r="E136" s="2">
        <v>-279238.36</v>
      </c>
      <c r="F136" s="2">
        <v>-746894.69999999984</v>
      </c>
      <c r="G136" s="2">
        <v>-335615.76</v>
      </c>
      <c r="H136" s="2">
        <v>-231971.47999999998</v>
      </c>
      <c r="I136" s="2">
        <v>-445163.45</v>
      </c>
      <c r="J136" s="2">
        <v>-280951.75</v>
      </c>
      <c r="K136" s="2">
        <v>-884126.8600000001</v>
      </c>
      <c r="L136" s="2">
        <v>-426779.69000000006</v>
      </c>
      <c r="M136" s="2">
        <v>-217971.87</v>
      </c>
      <c r="N136" s="2">
        <v>-244599.47</v>
      </c>
      <c r="O136" s="2">
        <v>-394272.45999999996</v>
      </c>
      <c r="P136" s="2">
        <v>-296761.32999999996</v>
      </c>
      <c r="Q136" s="2">
        <f t="shared" si="7"/>
        <v>-4784347.1800000006</v>
      </c>
      <c r="S136" s="2">
        <f ca="1">IFERROR(VLOOKUP(A136,Summary!$A$5:$I$271,8,FALSE),'2014'!Q136)</f>
        <v>-4784347.1800000006</v>
      </c>
      <c r="T136" t="str">
        <f t="shared" ca="1" si="8"/>
        <v/>
      </c>
    </row>
    <row r="137" spans="1:20" x14ac:dyDescent="0.25">
      <c r="A137" t="str">
        <f t="shared" si="6"/>
        <v>SHEL.SHCG</v>
      </c>
      <c r="B137" s="1" t="s">
        <v>196</v>
      </c>
      <c r="C137" s="1" t="s">
        <v>210</v>
      </c>
      <c r="D137" s="1" t="s">
        <v>210</v>
      </c>
      <c r="E137" s="2">
        <v>-27.99</v>
      </c>
      <c r="F137" s="2">
        <v>-131.42999999999998</v>
      </c>
      <c r="G137" s="2">
        <v>-25.699999999999996</v>
      </c>
      <c r="H137" s="2">
        <v>-35.050000000000004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-8.75</v>
      </c>
      <c r="P137" s="2">
        <v>-6.9500000000000011</v>
      </c>
      <c r="Q137" s="2">
        <f t="shared" si="7"/>
        <v>-235.86999999999998</v>
      </c>
      <c r="S137" s="2">
        <f ca="1">IFERROR(VLOOKUP(A137,Summary!$A$5:$I$271,8,FALSE),'2014'!Q137)</f>
        <v>-235.86999999999998</v>
      </c>
      <c r="T137" t="str">
        <f t="shared" ca="1" si="8"/>
        <v/>
      </c>
    </row>
    <row r="138" spans="1:20" x14ac:dyDescent="0.25">
      <c r="A138" t="str">
        <f t="shared" si="6"/>
        <v>NESI.BCHIMP</v>
      </c>
      <c r="B138" s="1" t="s">
        <v>214</v>
      </c>
      <c r="C138" s="1" t="s">
        <v>215</v>
      </c>
      <c r="D138" s="1" t="s">
        <v>23</v>
      </c>
      <c r="E138" s="2">
        <v>-53189.120000000003</v>
      </c>
      <c r="F138" s="2">
        <v>-103285.05</v>
      </c>
      <c r="G138" s="2">
        <v>-55613.43</v>
      </c>
      <c r="H138" s="2">
        <v>-27301.93</v>
      </c>
      <c r="I138" s="2">
        <v>-20876.11</v>
      </c>
      <c r="J138" s="2">
        <v>-25127.37</v>
      </c>
      <c r="K138" s="2">
        <v>-163724.04999999999</v>
      </c>
      <c r="L138" s="2">
        <v>-45315.819999999992</v>
      </c>
      <c r="M138" s="2">
        <v>-3365.44</v>
      </c>
      <c r="N138" s="2">
        <v>-13429.48</v>
      </c>
      <c r="O138" s="2">
        <v>-22825</v>
      </c>
      <c r="P138" s="2">
        <v>-6337.15</v>
      </c>
      <c r="Q138" s="2">
        <f t="shared" si="7"/>
        <v>-540389.95000000007</v>
      </c>
      <c r="S138" s="2">
        <f ca="1">IFERROR(VLOOKUP(A138,Summary!$A$5:$I$271,8,FALSE),'2014'!Q138)</f>
        <v>-540389.95000000007</v>
      </c>
      <c r="T138" t="str">
        <f t="shared" ca="1" si="8"/>
        <v/>
      </c>
    </row>
    <row r="139" spans="1:20" x14ac:dyDescent="0.25">
      <c r="A139" t="str">
        <f t="shared" si="6"/>
        <v>TAU.SPR</v>
      </c>
      <c r="B139" s="1" t="s">
        <v>34</v>
      </c>
      <c r="C139" s="1" t="s">
        <v>216</v>
      </c>
      <c r="D139" s="1" t="s">
        <v>216</v>
      </c>
      <c r="E139" s="2">
        <v>-86157.23000000001</v>
      </c>
      <c r="F139" s="2">
        <v>-196053.39999999997</v>
      </c>
      <c r="G139" s="2">
        <v>-55562.989999999991</v>
      </c>
      <c r="H139" s="2">
        <v>-39560.270000000004</v>
      </c>
      <c r="I139" s="2">
        <v>-46749.4</v>
      </c>
      <c r="J139" s="2">
        <v>-60572.86</v>
      </c>
      <c r="K139" s="2">
        <v>-279684.2</v>
      </c>
      <c r="L139" s="2">
        <v>-58359.65</v>
      </c>
      <c r="M139" s="2">
        <v>-15556.96</v>
      </c>
      <c r="N139" s="2">
        <v>-22421.45</v>
      </c>
      <c r="O139" s="2">
        <v>-22325.010000000002</v>
      </c>
      <c r="P139" s="2">
        <v>-43609.279999999999</v>
      </c>
      <c r="Q139" s="2">
        <f t="shared" si="7"/>
        <v>-926612.70000000007</v>
      </c>
      <c r="S139" s="2">
        <f ca="1">IFERROR(VLOOKUP(A139,Summary!$A$5:$I$271,8,FALSE),'2014'!Q139)</f>
        <v>-926612.70000000007</v>
      </c>
      <c r="T139" t="str">
        <f t="shared" ca="1" si="8"/>
        <v/>
      </c>
    </row>
    <row r="140" spans="1:20" x14ac:dyDescent="0.25">
      <c r="A140" t="str">
        <f t="shared" si="6"/>
        <v>NESI.SPCIMP</v>
      </c>
      <c r="B140" s="1" t="s">
        <v>214</v>
      </c>
      <c r="C140" s="1" t="s">
        <v>217</v>
      </c>
      <c r="D140" s="1" t="s">
        <v>79</v>
      </c>
      <c r="E140" s="2">
        <v>-8696.49</v>
      </c>
      <c r="F140" s="2">
        <v>-14428.659999999998</v>
      </c>
      <c r="G140" s="2">
        <v>-4769.9199999999992</v>
      </c>
      <c r="H140" s="2">
        <v>-5062.71</v>
      </c>
      <c r="I140" s="2">
        <v>-42028.87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f t="shared" si="7"/>
        <v>-74986.649999999994</v>
      </c>
      <c r="S140" s="2">
        <f ca="1">IFERROR(VLOOKUP(A140,Summary!$A$5:$I$271,8,FALSE),'2014'!Q140)</f>
        <v>-74986.649999999994</v>
      </c>
      <c r="T140" t="str">
        <f t="shared" ca="1" si="8"/>
        <v/>
      </c>
    </row>
    <row r="141" spans="1:20" x14ac:dyDescent="0.25">
      <c r="A141" t="str">
        <f t="shared" si="6"/>
        <v>NESI.SPCEXP</v>
      </c>
      <c r="B141" s="1" t="s">
        <v>214</v>
      </c>
      <c r="C141" s="1" t="s">
        <v>219</v>
      </c>
      <c r="D141" s="1" t="s">
        <v>82</v>
      </c>
      <c r="E141" s="2">
        <v>1918.6400000000006</v>
      </c>
      <c r="F141" s="2">
        <v>3869.9200000000019</v>
      </c>
      <c r="G141" s="2">
        <v>4612.5599999999977</v>
      </c>
      <c r="H141" s="2">
        <v>1877.3299999999995</v>
      </c>
      <c r="I141" s="2">
        <v>73.759999999999877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f t="shared" si="7"/>
        <v>12352.21</v>
      </c>
      <c r="S141" s="2">
        <f ca="1">IFERROR(VLOOKUP(A141,Summary!$A$5:$I$271,8,FALSE),'2014'!Q141)</f>
        <v>12352.21</v>
      </c>
      <c r="T141" t="str">
        <f t="shared" ca="1" si="8"/>
        <v/>
      </c>
    </row>
    <row r="142" spans="1:20" x14ac:dyDescent="0.25">
      <c r="A142" t="str">
        <f t="shared" si="6"/>
        <v>AP00.ST1</v>
      </c>
      <c r="B142" s="1" t="s">
        <v>271</v>
      </c>
      <c r="C142" s="1" t="s">
        <v>272</v>
      </c>
      <c r="D142" s="1" t="s">
        <v>272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f t="shared" si="7"/>
        <v>0</v>
      </c>
      <c r="S142" s="2">
        <f ca="1">IFERROR(VLOOKUP(A142,Summary!$A$5:$I$271,8,FALSE),'2014'!Q142)</f>
        <v>0</v>
      </c>
      <c r="T142" t="str">
        <f t="shared" ca="1" si="8"/>
        <v/>
      </c>
    </row>
    <row r="143" spans="1:20" x14ac:dyDescent="0.25">
      <c r="A143" t="str">
        <f t="shared" si="6"/>
        <v>AP00.ST2</v>
      </c>
      <c r="B143" s="1" t="s">
        <v>271</v>
      </c>
      <c r="C143" s="1" t="s">
        <v>273</v>
      </c>
      <c r="D143" s="1" t="s">
        <v>273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f t="shared" si="7"/>
        <v>0</v>
      </c>
      <c r="S143" s="2">
        <f ca="1">IFERROR(VLOOKUP(A143,Summary!$A$5:$I$271,8,FALSE),'2014'!Q143)</f>
        <v>0</v>
      </c>
      <c r="T143" t="str">
        <f t="shared" ca="1" si="8"/>
        <v/>
      </c>
    </row>
    <row r="144" spans="1:20" x14ac:dyDescent="0.25">
      <c r="A144" t="str">
        <f t="shared" si="6"/>
        <v>EEC.TAB1</v>
      </c>
      <c r="B144" s="1" t="s">
        <v>26</v>
      </c>
      <c r="C144" s="1" t="s">
        <v>220</v>
      </c>
      <c r="D144" s="1" t="s">
        <v>220</v>
      </c>
      <c r="E144" s="2">
        <v>-39370.659999999996</v>
      </c>
      <c r="F144" s="2">
        <v>-42610.97</v>
      </c>
      <c r="G144" s="2">
        <v>-19856.8</v>
      </c>
      <c r="H144" s="2">
        <v>-23803.61</v>
      </c>
      <c r="I144" s="2">
        <v>-18300.2</v>
      </c>
      <c r="J144" s="2">
        <v>-13432.3</v>
      </c>
      <c r="K144" s="2">
        <v>-23842.329999999998</v>
      </c>
      <c r="L144" s="2">
        <v>-15518.75</v>
      </c>
      <c r="M144" s="2">
        <v>-14935.369999999999</v>
      </c>
      <c r="N144" s="2">
        <v>-31447.030000000002</v>
      </c>
      <c r="O144" s="2">
        <v>-26983.510000000002</v>
      </c>
      <c r="P144" s="2">
        <v>-35837.42</v>
      </c>
      <c r="Q144" s="2">
        <f t="shared" si="7"/>
        <v>-305938.94999999995</v>
      </c>
      <c r="S144" s="2">
        <f ca="1">IFERROR(VLOOKUP(A144,Summary!$A$5:$I$271,8,FALSE),'2014'!Q144)</f>
        <v>-305938.94999999995</v>
      </c>
      <c r="T144" t="str">
        <f t="shared" ca="1" si="8"/>
        <v/>
      </c>
    </row>
    <row r="145" spans="1:20" x14ac:dyDescent="0.25">
      <c r="A145" t="str">
        <f t="shared" si="6"/>
        <v>TAC2.TAY1</v>
      </c>
      <c r="B145" s="1" t="s">
        <v>221</v>
      </c>
      <c r="C145" s="1" t="s">
        <v>222</v>
      </c>
      <c r="D145" s="1" t="s">
        <v>222</v>
      </c>
      <c r="E145" s="2">
        <v>0</v>
      </c>
      <c r="F145" s="2">
        <v>0</v>
      </c>
      <c r="G145" s="2">
        <v>0</v>
      </c>
      <c r="H145" s="2">
        <v>0</v>
      </c>
      <c r="I145" s="2">
        <v>-7045.55</v>
      </c>
      <c r="J145" s="2">
        <v>-12490.43</v>
      </c>
      <c r="K145" s="2">
        <v>-41405.860000000008</v>
      </c>
      <c r="L145" s="2">
        <v>-17393.849999999999</v>
      </c>
      <c r="M145" s="2">
        <v>-1504.56</v>
      </c>
      <c r="N145" s="2">
        <v>-1322.21</v>
      </c>
      <c r="O145" s="2">
        <v>0</v>
      </c>
      <c r="P145" s="2">
        <v>0</v>
      </c>
      <c r="Q145" s="2">
        <f t="shared" si="7"/>
        <v>-81162.460000000006</v>
      </c>
      <c r="S145" s="2">
        <f ca="1">IFERROR(VLOOKUP(A145,Summary!$A$5:$I$271,8,FALSE),'2014'!Q145)</f>
        <v>-81162.460000000006</v>
      </c>
      <c r="T145" t="str">
        <f t="shared" ca="1" si="8"/>
        <v/>
      </c>
    </row>
    <row r="146" spans="1:20" x14ac:dyDescent="0.25">
      <c r="A146" t="str">
        <f t="shared" si="6"/>
        <v>TCN.TC01</v>
      </c>
      <c r="B146" s="1" t="s">
        <v>36</v>
      </c>
      <c r="C146" s="1" t="s">
        <v>223</v>
      </c>
      <c r="D146" s="1" t="s">
        <v>223</v>
      </c>
      <c r="E146" s="2">
        <v>-114084.90999999999</v>
      </c>
      <c r="F146" s="2">
        <v>-234407.05000000002</v>
      </c>
      <c r="G146" s="2">
        <v>-112135.70999999999</v>
      </c>
      <c r="H146" s="2">
        <v>-58185.62000000001</v>
      </c>
      <c r="I146" s="2">
        <v>-139536.69</v>
      </c>
      <c r="J146" s="2">
        <v>-99209.859999999971</v>
      </c>
      <c r="K146" s="2">
        <v>-294962.81</v>
      </c>
      <c r="L146" s="2">
        <v>-133041.51</v>
      </c>
      <c r="M146" s="2">
        <v>-65778.12999999999</v>
      </c>
      <c r="N146" s="2">
        <v>-87127.88</v>
      </c>
      <c r="O146" s="2">
        <v>-113133.44999999998</v>
      </c>
      <c r="P146" s="2">
        <v>-74835.34</v>
      </c>
      <c r="Q146" s="2">
        <f t="shared" si="7"/>
        <v>-1526438.96</v>
      </c>
      <c r="S146" s="2">
        <f ca="1">IFERROR(VLOOKUP(A146,Summary!$A$5:$I$271,8,FALSE),'2014'!Q146)</f>
        <v>-1526438.96</v>
      </c>
      <c r="T146" t="str">
        <f t="shared" ca="1" si="8"/>
        <v/>
      </c>
    </row>
    <row r="147" spans="1:20" x14ac:dyDescent="0.25">
      <c r="A147" t="str">
        <f t="shared" si="6"/>
        <v>TCN.TC02</v>
      </c>
      <c r="B147" s="1" t="s">
        <v>36</v>
      </c>
      <c r="C147" s="1" t="s">
        <v>224</v>
      </c>
      <c r="D147" s="1" t="s">
        <v>224</v>
      </c>
      <c r="E147" s="2">
        <v>8044.1500000000015</v>
      </c>
      <c r="F147" s="2">
        <v>13358.810000000001</v>
      </c>
      <c r="G147" s="2">
        <v>6336.2600000000011</v>
      </c>
      <c r="H147" s="2">
        <v>3907.46</v>
      </c>
      <c r="I147" s="2">
        <v>4984.6300000000019</v>
      </c>
      <c r="J147" s="2">
        <v>3783.7400000000002</v>
      </c>
      <c r="K147" s="2">
        <v>9296.3600000000042</v>
      </c>
      <c r="L147" s="2">
        <v>1854.4999999999998</v>
      </c>
      <c r="M147" s="2">
        <v>3255.4400000000005</v>
      </c>
      <c r="N147" s="2">
        <v>3079.5300000000007</v>
      </c>
      <c r="O147" s="2">
        <v>4530.13</v>
      </c>
      <c r="P147" s="2">
        <v>2956.8399999999992</v>
      </c>
      <c r="Q147" s="2">
        <f t="shared" si="7"/>
        <v>65387.85</v>
      </c>
      <c r="S147" s="2">
        <f ca="1">IFERROR(VLOOKUP(A147,Summary!$A$5:$I$271,8,FALSE),'2014'!Q147)</f>
        <v>65387.85</v>
      </c>
      <c r="T147" t="str">
        <f t="shared" ca="1" si="8"/>
        <v/>
      </c>
    </row>
    <row r="148" spans="1:20" x14ac:dyDescent="0.25">
      <c r="A148" t="str">
        <f t="shared" si="6"/>
        <v>TEN.BCHIMP</v>
      </c>
      <c r="B148" s="1" t="s">
        <v>225</v>
      </c>
      <c r="C148" s="1" t="s">
        <v>226</v>
      </c>
      <c r="D148" s="1" t="s">
        <v>23</v>
      </c>
      <c r="E148" s="2">
        <v>-2269.11</v>
      </c>
      <c r="F148" s="2">
        <v>-472.11</v>
      </c>
      <c r="G148" s="2">
        <v>0</v>
      </c>
      <c r="H148" s="2">
        <v>-71.959999999999994</v>
      </c>
      <c r="I148" s="2">
        <v>0</v>
      </c>
      <c r="J148" s="2">
        <v>-1597.8700000000003</v>
      </c>
      <c r="K148" s="2">
        <v>-7818.06</v>
      </c>
      <c r="L148" s="2">
        <v>0</v>
      </c>
      <c r="M148" s="2">
        <v>-1158.3399999999999</v>
      </c>
      <c r="N148" s="2">
        <v>-1123.5300000000002</v>
      </c>
      <c r="O148" s="2">
        <v>-4749.1900000000005</v>
      </c>
      <c r="P148" s="2">
        <v>-4716.7300000000005</v>
      </c>
      <c r="Q148" s="2">
        <f t="shared" si="7"/>
        <v>-23976.9</v>
      </c>
      <c r="S148" s="2">
        <f ca="1">IFERROR(VLOOKUP(A148,Summary!$A$5:$I$271,8,FALSE),'2014'!Q148)</f>
        <v>-23976.9</v>
      </c>
      <c r="T148" t="str">
        <f t="shared" ca="1" si="8"/>
        <v/>
      </c>
    </row>
    <row r="149" spans="1:20" x14ac:dyDescent="0.25">
      <c r="A149" t="str">
        <f t="shared" si="6"/>
        <v>TEN.BCHEXP</v>
      </c>
      <c r="B149" s="1" t="s">
        <v>225</v>
      </c>
      <c r="C149" s="1" t="s">
        <v>227</v>
      </c>
      <c r="D149" s="1" t="s">
        <v>31</v>
      </c>
      <c r="E149" s="2">
        <v>27.18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1.1599999999999995</v>
      </c>
      <c r="M149" s="2">
        <v>0</v>
      </c>
      <c r="N149" s="2">
        <v>0</v>
      </c>
      <c r="O149" s="2">
        <v>0</v>
      </c>
      <c r="P149" s="2">
        <v>-27.150000000000006</v>
      </c>
      <c r="Q149" s="2">
        <f t="shared" si="7"/>
        <v>1.1899999999999942</v>
      </c>
      <c r="S149" s="2">
        <f ca="1">IFERROR(VLOOKUP(A149,Summary!$A$5:$I$271,8,FALSE),'2014'!Q149)</f>
        <v>1.1899999999999942</v>
      </c>
      <c r="T149" t="str">
        <f t="shared" ca="1" si="8"/>
        <v/>
      </c>
    </row>
    <row r="150" spans="1:20" x14ac:dyDescent="0.25">
      <c r="A150" t="str">
        <f t="shared" si="6"/>
        <v>TEN.120SIMP</v>
      </c>
      <c r="B150" s="1" t="s">
        <v>225</v>
      </c>
      <c r="C150" s="1" t="s">
        <v>228</v>
      </c>
      <c r="D150" s="1" t="s">
        <v>77</v>
      </c>
      <c r="E150" s="2">
        <v>-938.91999999999985</v>
      </c>
      <c r="F150" s="2">
        <v>0</v>
      </c>
      <c r="G150" s="2">
        <v>0</v>
      </c>
      <c r="H150" s="2">
        <v>0</v>
      </c>
      <c r="I150" s="2">
        <v>0</v>
      </c>
      <c r="J150" s="2">
        <v>-87.5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f t="shared" si="7"/>
        <v>-1026.4199999999998</v>
      </c>
      <c r="S150" s="2">
        <f ca="1">IFERROR(VLOOKUP(A150,Summary!$A$5:$I$271,8,FALSE),'2014'!Q150)</f>
        <v>-1026.4199999999998</v>
      </c>
      <c r="T150" t="str">
        <f t="shared" ca="1" si="8"/>
        <v/>
      </c>
    </row>
    <row r="151" spans="1:20" x14ac:dyDescent="0.25">
      <c r="A151" t="str">
        <f t="shared" si="6"/>
        <v>TAU.THS</v>
      </c>
      <c r="B151" s="1" t="s">
        <v>34</v>
      </c>
      <c r="C151" s="1" t="s">
        <v>229</v>
      </c>
      <c r="D151" s="1" t="s">
        <v>229</v>
      </c>
      <c r="E151" s="2">
        <v>-1376.95</v>
      </c>
      <c r="F151" s="2">
        <v>-1133.8</v>
      </c>
      <c r="G151" s="2">
        <v>0</v>
      </c>
      <c r="H151" s="2">
        <v>0</v>
      </c>
      <c r="I151" s="2">
        <v>0</v>
      </c>
      <c r="J151" s="2">
        <v>-4.32</v>
      </c>
      <c r="K151" s="2">
        <v>-333.78000000000003</v>
      </c>
      <c r="L151" s="2">
        <v>0</v>
      </c>
      <c r="M151" s="2">
        <v>-94.83</v>
      </c>
      <c r="N151" s="2">
        <v>-380.98999999999995</v>
      </c>
      <c r="O151" s="2">
        <v>-512.64</v>
      </c>
      <c r="P151" s="2">
        <v>-914.44</v>
      </c>
      <c r="Q151" s="2">
        <f t="shared" si="7"/>
        <v>-4751.75</v>
      </c>
      <c r="S151" s="2">
        <f ca="1">IFERROR(VLOOKUP(A151,Summary!$A$5:$I$271,8,FALSE),'2014'!Q151)</f>
        <v>-4751.75</v>
      </c>
      <c r="T151" t="str">
        <f t="shared" ca="1" si="8"/>
        <v/>
      </c>
    </row>
    <row r="152" spans="1:20" x14ac:dyDescent="0.25">
      <c r="A152" t="str">
        <f t="shared" si="6"/>
        <v>TPCI.120SIMP</v>
      </c>
      <c r="B152" s="1" t="s">
        <v>232</v>
      </c>
      <c r="C152" s="1" t="s">
        <v>274</v>
      </c>
      <c r="D152" s="1" t="s">
        <v>77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-6.6</v>
      </c>
      <c r="L152" s="2">
        <v>0</v>
      </c>
      <c r="M152" s="2">
        <v>0</v>
      </c>
      <c r="N152" s="2">
        <v>-62.679999999999993</v>
      </c>
      <c r="O152" s="2">
        <v>0</v>
      </c>
      <c r="P152" s="2">
        <v>0</v>
      </c>
      <c r="Q152" s="2">
        <f t="shared" si="7"/>
        <v>-69.279999999999987</v>
      </c>
      <c r="S152" s="2">
        <f ca="1">IFERROR(VLOOKUP(A152,Summary!$A$5:$I$271,8,FALSE),'2014'!Q152)</f>
        <v>-69.279999999999987</v>
      </c>
      <c r="T152" t="str">
        <f t="shared" ca="1" si="8"/>
        <v/>
      </c>
    </row>
    <row r="153" spans="1:20" x14ac:dyDescent="0.25">
      <c r="A153" t="str">
        <f t="shared" si="6"/>
        <v>CUPC.VVW1</v>
      </c>
      <c r="B153" s="1" t="s">
        <v>169</v>
      </c>
      <c r="C153" s="1" t="s">
        <v>234</v>
      </c>
      <c r="D153" s="1" t="s">
        <v>234</v>
      </c>
      <c r="E153" s="2">
        <v>1171.6699999999998</v>
      </c>
      <c r="F153" s="2">
        <v>5810.01</v>
      </c>
      <c r="G153" s="2">
        <v>86.08</v>
      </c>
      <c r="H153" s="2">
        <v>1206.3400000000001</v>
      </c>
      <c r="I153" s="2">
        <v>805.87999999999988</v>
      </c>
      <c r="J153" s="2">
        <v>205.98999999999998</v>
      </c>
      <c r="K153" s="2">
        <v>39862.449999999997</v>
      </c>
      <c r="L153" s="2">
        <v>5905.97</v>
      </c>
      <c r="M153" s="2">
        <v>24.44</v>
      </c>
      <c r="N153" s="2">
        <v>239.29999999999998</v>
      </c>
      <c r="O153" s="2">
        <v>159.42000000000002</v>
      </c>
      <c r="P153" s="2">
        <v>7.3</v>
      </c>
      <c r="Q153" s="2">
        <f t="shared" si="7"/>
        <v>55484.850000000006</v>
      </c>
      <c r="S153" s="2">
        <f ca="1">IFERROR(VLOOKUP(A153,Summary!$A$5:$I$271,8,FALSE),'2014'!Q153)</f>
        <v>55484.850000000006</v>
      </c>
      <c r="T153" t="str">
        <f t="shared" ca="1" si="8"/>
        <v/>
      </c>
    </row>
    <row r="154" spans="1:20" x14ac:dyDescent="0.25">
      <c r="A154" t="str">
        <f t="shared" si="6"/>
        <v>CUPC.VVW2</v>
      </c>
      <c r="B154" s="1" t="s">
        <v>169</v>
      </c>
      <c r="C154" s="1" t="s">
        <v>235</v>
      </c>
      <c r="D154" s="1" t="s">
        <v>235</v>
      </c>
      <c r="E154" s="2">
        <v>929.29</v>
      </c>
      <c r="F154" s="2">
        <v>4510.3899999999994</v>
      </c>
      <c r="G154" s="2">
        <v>156.20000000000002</v>
      </c>
      <c r="H154" s="2">
        <v>688.74</v>
      </c>
      <c r="I154" s="2">
        <v>1029.73</v>
      </c>
      <c r="J154" s="2">
        <v>14.15</v>
      </c>
      <c r="K154" s="2">
        <v>19788.5</v>
      </c>
      <c r="L154" s="2">
        <v>2752.36</v>
      </c>
      <c r="M154" s="2">
        <v>3.0500000000000003</v>
      </c>
      <c r="N154" s="2">
        <v>51.98</v>
      </c>
      <c r="O154" s="2">
        <v>2066.2000000000003</v>
      </c>
      <c r="P154" s="2">
        <v>8.25</v>
      </c>
      <c r="Q154" s="2">
        <f t="shared" si="7"/>
        <v>31998.84</v>
      </c>
      <c r="S154" s="2">
        <f ca="1">IFERROR(VLOOKUP(A154,Summary!$A$5:$I$271,8,FALSE),'2014'!Q154)</f>
        <v>31998.84</v>
      </c>
      <c r="T154" t="str">
        <f t="shared" ca="1" si="8"/>
        <v/>
      </c>
    </row>
    <row r="155" spans="1:20" x14ac:dyDescent="0.25">
      <c r="A155" t="str">
        <f t="shared" si="6"/>
        <v>WEYR.WEY1</v>
      </c>
      <c r="B155" s="1" t="s">
        <v>238</v>
      </c>
      <c r="C155" s="1" t="s">
        <v>237</v>
      </c>
      <c r="D155" s="1" t="s">
        <v>237</v>
      </c>
      <c r="E155" s="2">
        <v>-1144.3499999999995</v>
      </c>
      <c r="F155" s="2">
        <v>-1834.8600000000004</v>
      </c>
      <c r="G155" s="2">
        <v>-356.57999999999993</v>
      </c>
      <c r="H155" s="2">
        <v>-943.25999999999988</v>
      </c>
      <c r="I155" s="2">
        <v>-1781.4300000000003</v>
      </c>
      <c r="J155" s="2">
        <v>-649.46999999999991</v>
      </c>
      <c r="K155" s="2">
        <v>-6527.3700000000008</v>
      </c>
      <c r="L155" s="2">
        <v>-3038.6699999999996</v>
      </c>
      <c r="M155" s="2">
        <v>-285.53000000000009</v>
      </c>
      <c r="N155" s="2">
        <v>-1566.4499999999998</v>
      </c>
      <c r="O155" s="2">
        <v>-3029.8999999999992</v>
      </c>
      <c r="P155" s="2">
        <v>-1513.6700000000003</v>
      </c>
      <c r="Q155" s="2">
        <f t="shared" si="7"/>
        <v>-22671.54</v>
      </c>
      <c r="S155" s="2">
        <f ca="1">IFERROR(VLOOKUP(A155,Summary!$A$5:$I$271,8,FALSE),'2014'!Q155)</f>
        <v>-22671.54</v>
      </c>
      <c r="T155" t="str">
        <f t="shared" ca="1" si="8"/>
        <v/>
      </c>
    </row>
  </sheetData>
  <mergeCells count="1">
    <mergeCell ref="P3:Q3"/>
  </mergeCells>
  <pageMargins left="0.5" right="0.5" top="0.75" bottom="0.5" header="0.5" footer="0.25"/>
  <pageSetup paperSize="17" orientation="landscape" r:id="rId1"/>
  <headerFooter>
    <oddHeader>&amp;C&amp;"-,Bold"&amp;12&amp;F[&amp;A]</oddHeader>
    <oddFooter>&amp;L&amp;9Posted: 7 Jul 2020&amp;C&amp;9Page &amp;P of &amp;N&amp;R&amp;9Public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pane ySplit="1" topLeftCell="A2" activePane="bottomLeft" state="frozen"/>
      <selection activeCell="D5" sqref="D5"/>
      <selection pane="bottomLeft" activeCell="D5" sqref="D5"/>
    </sheetView>
  </sheetViews>
  <sheetFormatPr defaultRowHeight="15" x14ac:dyDescent="0.25"/>
  <cols>
    <col min="1" max="1" width="19.7109375" style="1" bestFit="1" customWidth="1"/>
    <col min="2" max="2" width="16.85546875" style="13" customWidth="1"/>
    <col min="3" max="3" width="15.28515625" style="13" bestFit="1" customWidth="1"/>
    <col min="5" max="5" width="16.85546875" style="13" customWidth="1"/>
    <col min="6" max="6" width="47" style="13" bestFit="1" customWidth="1"/>
    <col min="8" max="8" width="15.28515625" style="1" bestFit="1" customWidth="1"/>
    <col min="9" max="9" width="47.140625" bestFit="1" customWidth="1"/>
  </cols>
  <sheetData>
    <row r="1" spans="1:9" x14ac:dyDescent="0.25">
      <c r="A1" s="11" t="s">
        <v>239</v>
      </c>
      <c r="B1" s="12" t="s">
        <v>1</v>
      </c>
      <c r="C1" s="12" t="s">
        <v>3</v>
      </c>
      <c r="E1" s="12" t="s">
        <v>1</v>
      </c>
      <c r="F1" s="14" t="s">
        <v>697</v>
      </c>
      <c r="H1" s="11" t="s">
        <v>3</v>
      </c>
      <c r="I1" s="11" t="s">
        <v>470</v>
      </c>
    </row>
    <row r="2" spans="1:9" x14ac:dyDescent="0.25">
      <c r="A2" s="1" t="s">
        <v>386</v>
      </c>
      <c r="B2" s="13" t="str">
        <f>LEFT($A2,FIND(".",$A2,1)-1)</f>
        <v>ACRL</v>
      </c>
      <c r="C2" s="13" t="str">
        <f t="shared" ref="C2:C56" si="0">IF(OR(RIGHT($A2,4)="CES1",RIGHT($A2,4)="CES2"),"CES1/CES2",IF(RIGHT($A2,9)="CRE1/CRE2","CRE1",RIGHT($A2,LEN($A2)-FIND(".",$A2,1))))</f>
        <v>PR1</v>
      </c>
      <c r="E2" s="13" t="s">
        <v>176</v>
      </c>
      <c r="F2" s="13" t="s">
        <v>598</v>
      </c>
      <c r="H2" s="1" t="s">
        <v>5</v>
      </c>
      <c r="I2" s="1" t="s">
        <v>471</v>
      </c>
    </row>
    <row r="3" spans="1:9" x14ac:dyDescent="0.25">
      <c r="A3" s="1" t="s">
        <v>301</v>
      </c>
      <c r="B3" s="13" t="str">
        <f t="shared" ref="B3:B68" si="1">LEFT($A3,FIND(".",$A3,1)-1)</f>
        <v>ALPL</v>
      </c>
      <c r="C3" s="13" t="str">
        <f t="shared" si="0"/>
        <v>BR3</v>
      </c>
      <c r="E3" s="13" t="s">
        <v>599</v>
      </c>
      <c r="F3" s="13" t="s">
        <v>600</v>
      </c>
      <c r="H3" s="1" t="s">
        <v>6</v>
      </c>
      <c r="I3" s="1" t="s">
        <v>472</v>
      </c>
    </row>
    <row r="4" spans="1:9" x14ac:dyDescent="0.25">
      <c r="A4" s="1" t="s">
        <v>302</v>
      </c>
      <c r="B4" s="13" t="str">
        <f t="shared" si="1"/>
        <v>ALPL</v>
      </c>
      <c r="C4" s="13" t="str">
        <f t="shared" si="0"/>
        <v>BR4</v>
      </c>
      <c r="E4" s="13" t="s">
        <v>41</v>
      </c>
      <c r="F4" s="13" t="s">
        <v>601</v>
      </c>
      <c r="H4" s="1" t="s">
        <v>7</v>
      </c>
      <c r="I4" s="1" t="s">
        <v>473</v>
      </c>
    </row>
    <row r="5" spans="1:9" x14ac:dyDescent="0.25">
      <c r="A5" s="1" t="s">
        <v>293</v>
      </c>
      <c r="B5" s="13" t="str">
        <f t="shared" si="1"/>
        <v>ANC</v>
      </c>
      <c r="C5" s="13" t="str">
        <f t="shared" si="0"/>
        <v>ANC1</v>
      </c>
      <c r="E5" s="13" t="s">
        <v>28</v>
      </c>
      <c r="F5" s="13" t="s">
        <v>602</v>
      </c>
      <c r="H5" s="1" t="s">
        <v>8</v>
      </c>
      <c r="I5" s="1" t="s">
        <v>474</v>
      </c>
    </row>
    <row r="6" spans="1:9" x14ac:dyDescent="0.25">
      <c r="A6" s="1" t="s">
        <v>466</v>
      </c>
      <c r="B6" s="13" t="str">
        <f t="shared" si="1"/>
        <v>AP00</v>
      </c>
      <c r="C6" s="13" t="str">
        <f t="shared" si="0"/>
        <v>ST1</v>
      </c>
      <c r="E6" s="13" t="s">
        <v>271</v>
      </c>
      <c r="F6" s="13" t="s">
        <v>601</v>
      </c>
      <c r="H6" s="1" t="s">
        <v>9</v>
      </c>
      <c r="I6" s="1" t="s">
        <v>700</v>
      </c>
    </row>
    <row r="7" spans="1:9" x14ac:dyDescent="0.25">
      <c r="A7" s="1" t="s">
        <v>467</v>
      </c>
      <c r="B7" s="13" t="str">
        <f t="shared" si="1"/>
        <v>AP00</v>
      </c>
      <c r="C7" s="13" t="str">
        <f t="shared" si="0"/>
        <v>ST2</v>
      </c>
      <c r="E7" s="13" t="s">
        <v>21</v>
      </c>
      <c r="F7" s="13" t="s">
        <v>603</v>
      </c>
      <c r="H7" s="1" t="s">
        <v>10</v>
      </c>
      <c r="I7" s="1" t="s">
        <v>475</v>
      </c>
    </row>
    <row r="8" spans="1:9" x14ac:dyDescent="0.25">
      <c r="A8" s="1" t="s">
        <v>294</v>
      </c>
      <c r="B8" s="13" t="str">
        <f t="shared" si="1"/>
        <v>APC</v>
      </c>
      <c r="C8" s="13" t="str">
        <f t="shared" si="0"/>
        <v>BCHEXP</v>
      </c>
      <c r="E8" s="13" t="s">
        <v>24</v>
      </c>
      <c r="F8" s="13" t="s">
        <v>604</v>
      </c>
      <c r="H8" s="1" t="s">
        <v>11</v>
      </c>
      <c r="I8" s="1" t="s">
        <v>476</v>
      </c>
    </row>
    <row r="9" spans="1:9" x14ac:dyDescent="0.25">
      <c r="A9" s="1" t="s">
        <v>290</v>
      </c>
      <c r="B9" s="13" t="str">
        <f t="shared" si="1"/>
        <v>APC</v>
      </c>
      <c r="C9" s="13" t="str">
        <f t="shared" si="0"/>
        <v>BCHIMP</v>
      </c>
      <c r="E9" s="13" t="s">
        <v>16</v>
      </c>
      <c r="F9" s="13" t="s">
        <v>605</v>
      </c>
      <c r="H9" s="1" t="s">
        <v>12</v>
      </c>
      <c r="I9" s="1" t="s">
        <v>477</v>
      </c>
    </row>
    <row r="10" spans="1:9" x14ac:dyDescent="0.25">
      <c r="A10" s="1" t="s">
        <v>291</v>
      </c>
      <c r="B10" s="13" t="str">
        <f t="shared" si="1"/>
        <v>APF</v>
      </c>
      <c r="C10" s="13" t="str">
        <f t="shared" si="0"/>
        <v>AFG1TX</v>
      </c>
      <c r="E10" s="13" t="s">
        <v>158</v>
      </c>
      <c r="F10" s="13" t="s">
        <v>603</v>
      </c>
      <c r="H10" s="1" t="s">
        <v>13</v>
      </c>
      <c r="I10" s="1" t="s">
        <v>478</v>
      </c>
    </row>
    <row r="11" spans="1:9" x14ac:dyDescent="0.25">
      <c r="A11" s="1" t="s">
        <v>286</v>
      </c>
      <c r="B11" s="13" t="str">
        <f t="shared" si="1"/>
        <v>APL</v>
      </c>
      <c r="C11" s="13" t="str">
        <f t="shared" si="0"/>
        <v>311S033N</v>
      </c>
      <c r="E11" s="13" t="s">
        <v>200</v>
      </c>
      <c r="F11" s="13" t="s">
        <v>606</v>
      </c>
      <c r="H11" s="1" t="s">
        <v>14</v>
      </c>
      <c r="I11" s="1" t="s">
        <v>479</v>
      </c>
    </row>
    <row r="12" spans="1:9" x14ac:dyDescent="0.25">
      <c r="A12" s="1" t="s">
        <v>287</v>
      </c>
      <c r="B12" s="13" t="str">
        <f t="shared" si="1"/>
        <v>APL</v>
      </c>
      <c r="C12" s="13" t="str">
        <f t="shared" si="0"/>
        <v>321S009N</v>
      </c>
      <c r="E12" s="13" t="s">
        <v>607</v>
      </c>
      <c r="F12" s="13" t="s">
        <v>608</v>
      </c>
      <c r="H12" s="1" t="s">
        <v>264</v>
      </c>
      <c r="I12" s="1" t="s">
        <v>480</v>
      </c>
    </row>
    <row r="13" spans="1:9" x14ac:dyDescent="0.25">
      <c r="A13" s="1" t="s">
        <v>460</v>
      </c>
      <c r="B13" s="13" t="str">
        <f t="shared" si="1"/>
        <v>APL</v>
      </c>
      <c r="C13" s="13" t="str">
        <f t="shared" si="0"/>
        <v>321S033</v>
      </c>
      <c r="E13" s="13" t="s">
        <v>44</v>
      </c>
      <c r="F13" s="13" t="s">
        <v>609</v>
      </c>
      <c r="H13" s="1" t="s">
        <v>15</v>
      </c>
      <c r="I13" s="1" t="s">
        <v>701</v>
      </c>
    </row>
    <row r="14" spans="1:9" x14ac:dyDescent="0.25">
      <c r="A14" s="1" t="s">
        <v>288</v>
      </c>
      <c r="B14" s="13" t="str">
        <f t="shared" si="1"/>
        <v>APL</v>
      </c>
      <c r="C14" s="13" t="str">
        <f t="shared" si="0"/>
        <v>325S009N</v>
      </c>
      <c r="E14" s="13" t="s">
        <v>87</v>
      </c>
      <c r="F14" s="13" t="s">
        <v>610</v>
      </c>
      <c r="H14" s="1" t="s">
        <v>77</v>
      </c>
      <c r="I14" s="1" t="s">
        <v>595</v>
      </c>
    </row>
    <row r="15" spans="1:9" x14ac:dyDescent="0.25">
      <c r="A15" s="1" t="s">
        <v>289</v>
      </c>
      <c r="B15" s="13" t="str">
        <f t="shared" si="1"/>
        <v>APL</v>
      </c>
      <c r="C15" s="13" t="str">
        <f t="shared" si="0"/>
        <v>372S025N</v>
      </c>
      <c r="E15" s="13" t="s">
        <v>611</v>
      </c>
      <c r="F15" s="13" t="s">
        <v>612</v>
      </c>
      <c r="H15" s="1" t="s">
        <v>17</v>
      </c>
      <c r="I15" s="1" t="s">
        <v>702</v>
      </c>
    </row>
    <row r="16" spans="1:9" x14ac:dyDescent="0.25">
      <c r="A16" s="1" t="s">
        <v>375</v>
      </c>
      <c r="B16" s="13" t="str">
        <f t="shared" si="1"/>
        <v>APNC</v>
      </c>
      <c r="C16" s="13" t="str">
        <f t="shared" si="0"/>
        <v>NOVAGEN15M</v>
      </c>
      <c r="E16" s="13" t="s">
        <v>48</v>
      </c>
      <c r="F16" s="13" t="s">
        <v>613</v>
      </c>
      <c r="H16" s="1" t="s">
        <v>18</v>
      </c>
      <c r="I16" s="1" t="s">
        <v>481</v>
      </c>
    </row>
    <row r="17" spans="1:9" x14ac:dyDescent="0.25">
      <c r="A17" s="1" t="s">
        <v>405</v>
      </c>
      <c r="B17" s="13" t="str">
        <f t="shared" si="1"/>
        <v>ASTC</v>
      </c>
      <c r="C17" s="13" t="str">
        <f t="shared" si="0"/>
        <v>SD3</v>
      </c>
      <c r="E17" s="13" t="s">
        <v>52</v>
      </c>
      <c r="F17" s="13" t="s">
        <v>614</v>
      </c>
      <c r="H17" s="1" t="s">
        <v>265</v>
      </c>
      <c r="I17" s="1" t="s">
        <v>482</v>
      </c>
    </row>
    <row r="18" spans="1:9" x14ac:dyDescent="0.25">
      <c r="A18" s="1" t="s">
        <v>407</v>
      </c>
      <c r="B18" s="13" t="str">
        <f t="shared" si="1"/>
        <v>ASTC</v>
      </c>
      <c r="C18" s="13" t="str">
        <f t="shared" si="0"/>
        <v>SD4</v>
      </c>
      <c r="E18" s="13" t="s">
        <v>74</v>
      </c>
      <c r="F18" s="13" t="s">
        <v>615</v>
      </c>
      <c r="H18" s="1" t="s">
        <v>19</v>
      </c>
      <c r="I18" s="1" t="s">
        <v>703</v>
      </c>
    </row>
    <row r="19" spans="1:9" x14ac:dyDescent="0.25">
      <c r="A19" s="1" t="s">
        <v>303</v>
      </c>
      <c r="B19" s="13" t="str">
        <f t="shared" si="1"/>
        <v>BALP</v>
      </c>
      <c r="C19" s="13" t="str">
        <f t="shared" si="0"/>
        <v>BR5</v>
      </c>
      <c r="E19" s="13" t="s">
        <v>208</v>
      </c>
      <c r="F19" s="13" t="s">
        <v>616</v>
      </c>
      <c r="H19" s="1" t="s">
        <v>20</v>
      </c>
      <c r="I19" s="1" t="s">
        <v>483</v>
      </c>
    </row>
    <row r="20" spans="1:9" x14ac:dyDescent="0.25">
      <c r="A20" s="1" t="s">
        <v>401</v>
      </c>
      <c r="B20" s="13" t="str">
        <f t="shared" si="1"/>
        <v>BALP</v>
      </c>
      <c r="C20" s="13" t="str">
        <f t="shared" si="0"/>
        <v>SD1</v>
      </c>
      <c r="E20" s="13" t="s">
        <v>617</v>
      </c>
      <c r="F20" s="13" t="s">
        <v>618</v>
      </c>
      <c r="H20" s="1" t="s">
        <v>25</v>
      </c>
      <c r="I20" s="1" t="s">
        <v>484</v>
      </c>
    </row>
    <row r="21" spans="1:9" x14ac:dyDescent="0.25">
      <c r="A21" s="1" t="s">
        <v>403</v>
      </c>
      <c r="B21" s="13" t="str">
        <f t="shared" si="1"/>
        <v>BALP</v>
      </c>
      <c r="C21" s="13" t="str">
        <f t="shared" si="0"/>
        <v>SD2</v>
      </c>
      <c r="E21" s="13" t="s">
        <v>619</v>
      </c>
      <c r="F21" s="13" t="s">
        <v>620</v>
      </c>
      <c r="H21" s="1" t="s">
        <v>27</v>
      </c>
      <c r="I21" s="1" t="s">
        <v>485</v>
      </c>
    </row>
    <row r="22" spans="1:9" x14ac:dyDescent="0.25">
      <c r="A22" s="1" t="s">
        <v>406</v>
      </c>
      <c r="B22" s="13" t="str">
        <f t="shared" si="1"/>
        <v>BALP</v>
      </c>
      <c r="C22" s="13" t="str">
        <f t="shared" si="0"/>
        <v>SD3</v>
      </c>
      <c r="E22" s="13" t="s">
        <v>119</v>
      </c>
      <c r="F22" s="13" t="s">
        <v>621</v>
      </c>
      <c r="H22" s="1" t="s">
        <v>29</v>
      </c>
      <c r="I22" s="1" t="s">
        <v>486</v>
      </c>
    </row>
    <row r="23" spans="1:9" x14ac:dyDescent="0.25">
      <c r="A23" s="1" t="s">
        <v>408</v>
      </c>
      <c r="B23" s="13" t="str">
        <f t="shared" si="1"/>
        <v>BALP</v>
      </c>
      <c r="C23" s="13" t="str">
        <f t="shared" si="0"/>
        <v>SD4</v>
      </c>
      <c r="E23" s="13" t="s">
        <v>622</v>
      </c>
      <c r="F23" s="13" t="s">
        <v>623</v>
      </c>
      <c r="H23" s="1" t="s">
        <v>33</v>
      </c>
      <c r="I23" s="1" t="s">
        <v>487</v>
      </c>
    </row>
    <row r="24" spans="1:9" x14ac:dyDescent="0.25">
      <c r="A24" s="1" t="s">
        <v>409</v>
      </c>
      <c r="B24" s="13" t="str">
        <f t="shared" si="1"/>
        <v>BALP</v>
      </c>
      <c r="C24" s="13" t="str">
        <f t="shared" si="0"/>
        <v>SD5</v>
      </c>
      <c r="E24" s="13" t="s">
        <v>266</v>
      </c>
      <c r="F24" s="13" t="s">
        <v>624</v>
      </c>
      <c r="H24" s="1" t="s">
        <v>35</v>
      </c>
      <c r="I24" s="1" t="s">
        <v>488</v>
      </c>
    </row>
    <row r="25" spans="1:9" x14ac:dyDescent="0.25">
      <c r="A25" s="1" t="s">
        <v>411</v>
      </c>
      <c r="B25" s="13" t="str">
        <f t="shared" si="1"/>
        <v>BALP</v>
      </c>
      <c r="C25" s="13" t="str">
        <f t="shared" si="0"/>
        <v>SD6</v>
      </c>
      <c r="E25" s="13" t="s">
        <v>60</v>
      </c>
      <c r="F25" s="13" t="s">
        <v>502</v>
      </c>
      <c r="H25" s="1" t="s">
        <v>31</v>
      </c>
      <c r="I25" s="1" t="s">
        <v>591</v>
      </c>
    </row>
    <row r="26" spans="1:9" x14ac:dyDescent="0.25">
      <c r="A26" s="1" t="s">
        <v>413</v>
      </c>
      <c r="B26" s="13" t="str">
        <f t="shared" si="1"/>
        <v>BALP</v>
      </c>
      <c r="C26" s="13" t="str">
        <f t="shared" si="0"/>
        <v>SH1</v>
      </c>
      <c r="E26" s="13" t="s">
        <v>62</v>
      </c>
      <c r="F26" s="13" t="s">
        <v>598</v>
      </c>
      <c r="H26" s="1" t="s">
        <v>23</v>
      </c>
      <c r="I26" s="1" t="s">
        <v>592</v>
      </c>
    </row>
    <row r="27" spans="1:9" x14ac:dyDescent="0.25">
      <c r="A27" s="1" t="s">
        <v>415</v>
      </c>
      <c r="B27" s="13" t="str">
        <f t="shared" si="1"/>
        <v>BALP</v>
      </c>
      <c r="C27" s="13" t="str">
        <f t="shared" si="0"/>
        <v>SH2</v>
      </c>
      <c r="E27" s="13" t="s">
        <v>625</v>
      </c>
      <c r="F27" s="13" t="s">
        <v>626</v>
      </c>
      <c r="H27" s="1" t="s">
        <v>37</v>
      </c>
      <c r="I27" s="1" t="s">
        <v>489</v>
      </c>
    </row>
    <row r="28" spans="1:9" x14ac:dyDescent="0.25">
      <c r="A28" s="1" t="s">
        <v>327</v>
      </c>
      <c r="B28" s="13" t="str">
        <f t="shared" si="1"/>
        <v>BOWA</v>
      </c>
      <c r="C28" s="13" t="str">
        <f t="shared" si="0"/>
        <v>DRW1</v>
      </c>
      <c r="E28" s="13" t="s">
        <v>114</v>
      </c>
      <c r="F28" s="13" t="s">
        <v>627</v>
      </c>
      <c r="H28" s="1" t="s">
        <v>38</v>
      </c>
      <c r="I28" s="1" t="s">
        <v>490</v>
      </c>
    </row>
    <row r="29" spans="1:9" x14ac:dyDescent="0.25">
      <c r="A29" s="1" t="s">
        <v>306</v>
      </c>
      <c r="B29" s="13" t="str">
        <f t="shared" si="1"/>
        <v>BSRW</v>
      </c>
      <c r="C29" s="13" t="str">
        <f t="shared" si="0"/>
        <v>BSR1</v>
      </c>
      <c r="E29" s="13" t="s">
        <v>66</v>
      </c>
      <c r="F29" s="13" t="s">
        <v>628</v>
      </c>
      <c r="H29" s="1" t="s">
        <v>39</v>
      </c>
      <c r="I29" s="1" t="s">
        <v>491</v>
      </c>
    </row>
    <row r="30" spans="1:9" x14ac:dyDescent="0.25">
      <c r="A30" s="1" t="s">
        <v>791</v>
      </c>
      <c r="B30" s="13" t="str">
        <f t="shared" si="1"/>
        <v>CAEC</v>
      </c>
      <c r="C30" s="13" t="str">
        <f t="shared" si="0"/>
        <v>CES1/CES2</v>
      </c>
      <c r="E30" s="13" t="s">
        <v>169</v>
      </c>
      <c r="F30" s="13" t="s">
        <v>603</v>
      </c>
      <c r="H30" s="1" t="s">
        <v>40</v>
      </c>
      <c r="I30" s="1" t="s">
        <v>492</v>
      </c>
    </row>
    <row r="31" spans="1:9" x14ac:dyDescent="0.25">
      <c r="A31" s="1" t="s">
        <v>792</v>
      </c>
      <c r="B31" s="13" t="str">
        <f t="shared" si="1"/>
        <v>CAEC</v>
      </c>
      <c r="C31" s="13" t="str">
        <f t="shared" si="0"/>
        <v>CES1/CES2</v>
      </c>
      <c r="E31" s="13" t="s">
        <v>72</v>
      </c>
      <c r="F31" s="13" t="s">
        <v>629</v>
      </c>
      <c r="H31" s="1" t="s">
        <v>42</v>
      </c>
      <c r="I31" s="1" t="s">
        <v>493</v>
      </c>
    </row>
    <row r="32" spans="1:9" x14ac:dyDescent="0.25">
      <c r="A32" s="1" t="s">
        <v>321</v>
      </c>
      <c r="B32" s="13" t="str">
        <f t="shared" si="1"/>
        <v>CAWP</v>
      </c>
      <c r="C32" s="13" t="str">
        <f t="shared" si="0"/>
        <v>120SIMP</v>
      </c>
      <c r="E32" s="13" t="s">
        <v>83</v>
      </c>
      <c r="F32" s="13" t="s">
        <v>630</v>
      </c>
      <c r="H32" s="1" t="s">
        <v>43</v>
      </c>
      <c r="I32" s="1" t="s">
        <v>494</v>
      </c>
    </row>
    <row r="33" spans="1:9" x14ac:dyDescent="0.25">
      <c r="A33" s="1" t="s">
        <v>323</v>
      </c>
      <c r="B33" s="13" t="str">
        <f t="shared" si="1"/>
        <v>CAWP</v>
      </c>
      <c r="C33" s="13" t="str">
        <f t="shared" si="0"/>
        <v>BCHEXP</v>
      </c>
      <c r="E33" s="13" t="s">
        <v>631</v>
      </c>
      <c r="F33" s="13" t="s">
        <v>632</v>
      </c>
      <c r="H33" s="1" t="s">
        <v>45</v>
      </c>
      <c r="I33" s="1" t="s">
        <v>495</v>
      </c>
    </row>
    <row r="34" spans="1:9" x14ac:dyDescent="0.25">
      <c r="A34" s="1" t="s">
        <v>320</v>
      </c>
      <c r="B34" s="13" t="str">
        <f t="shared" si="1"/>
        <v>CAWP</v>
      </c>
      <c r="C34" s="13" t="str">
        <f t="shared" si="0"/>
        <v>BCHIMP</v>
      </c>
      <c r="E34" s="13" t="s">
        <v>85</v>
      </c>
      <c r="F34" s="13" t="s">
        <v>633</v>
      </c>
      <c r="H34" s="1" t="s">
        <v>47</v>
      </c>
      <c r="I34" s="1" t="s">
        <v>496</v>
      </c>
    </row>
    <row r="35" spans="1:9" x14ac:dyDescent="0.25">
      <c r="A35" s="1" t="s">
        <v>324</v>
      </c>
      <c r="B35" s="13" t="str">
        <f t="shared" si="1"/>
        <v>CAWP</v>
      </c>
      <c r="C35" s="13" t="str">
        <f t="shared" si="0"/>
        <v>SPCEXP</v>
      </c>
      <c r="E35" s="13" t="s">
        <v>104</v>
      </c>
      <c r="F35" s="13" t="s">
        <v>634</v>
      </c>
      <c r="H35" s="1" t="s">
        <v>49</v>
      </c>
      <c r="I35" s="1" t="s">
        <v>497</v>
      </c>
    </row>
    <row r="36" spans="1:9" x14ac:dyDescent="0.25">
      <c r="A36" s="1" t="s">
        <v>322</v>
      </c>
      <c r="B36" s="13" t="str">
        <f t="shared" si="1"/>
        <v>CAWP</v>
      </c>
      <c r="C36" s="13" t="str">
        <f t="shared" si="0"/>
        <v>SPCIMP</v>
      </c>
      <c r="E36" s="13" t="s">
        <v>26</v>
      </c>
      <c r="F36" s="13" t="s">
        <v>635</v>
      </c>
      <c r="H36" s="1" t="s">
        <v>50</v>
      </c>
      <c r="I36" s="1" t="s">
        <v>498</v>
      </c>
    </row>
    <row r="37" spans="1:9" x14ac:dyDescent="0.25">
      <c r="A37" s="1" t="s">
        <v>419</v>
      </c>
      <c r="B37" s="13" t="str">
        <f t="shared" si="1"/>
        <v>CECI</v>
      </c>
      <c r="C37" s="13" t="str">
        <f t="shared" si="0"/>
        <v>BCHEXP</v>
      </c>
      <c r="E37" s="13" t="s">
        <v>98</v>
      </c>
      <c r="F37" s="13" t="s">
        <v>636</v>
      </c>
      <c r="H37" s="1" t="s">
        <v>51</v>
      </c>
      <c r="I37" s="1" t="s">
        <v>499</v>
      </c>
    </row>
    <row r="38" spans="1:9" x14ac:dyDescent="0.25">
      <c r="A38" s="1" t="s">
        <v>417</v>
      </c>
      <c r="B38" s="13" t="str">
        <f t="shared" si="1"/>
        <v>CECI</v>
      </c>
      <c r="C38" s="13" t="str">
        <f t="shared" si="0"/>
        <v>BCHIMP</v>
      </c>
      <c r="E38" s="13" t="s">
        <v>101</v>
      </c>
      <c r="F38" s="13" t="s">
        <v>637</v>
      </c>
      <c r="H38" s="1" t="s">
        <v>54</v>
      </c>
      <c r="I38" s="1" t="s">
        <v>500</v>
      </c>
    </row>
    <row r="39" spans="1:9" x14ac:dyDescent="0.25">
      <c r="A39" s="1" t="s">
        <v>349</v>
      </c>
      <c r="B39" s="13" t="str">
        <f t="shared" si="1"/>
        <v>CFPL</v>
      </c>
      <c r="C39" s="13" t="str">
        <f t="shared" si="0"/>
        <v>GPEC</v>
      </c>
      <c r="E39" s="13" t="s">
        <v>638</v>
      </c>
      <c r="F39" s="13" t="s">
        <v>639</v>
      </c>
      <c r="H39" s="1" t="s">
        <v>54</v>
      </c>
      <c r="I39" s="1" t="s">
        <v>704</v>
      </c>
    </row>
    <row r="40" spans="1:9" x14ac:dyDescent="0.25">
      <c r="A40" s="1" t="s">
        <v>461</v>
      </c>
      <c r="B40" s="13" t="str">
        <f t="shared" si="1"/>
        <v>CHD</v>
      </c>
      <c r="C40" s="13" t="str">
        <f t="shared" si="0"/>
        <v>CRE1</v>
      </c>
      <c r="E40" s="13" t="s">
        <v>68</v>
      </c>
      <c r="F40" s="13" t="s">
        <v>640</v>
      </c>
      <c r="H40" s="1" t="s">
        <v>57</v>
      </c>
      <c r="I40" s="1" t="s">
        <v>501</v>
      </c>
    </row>
    <row r="41" spans="1:9" x14ac:dyDescent="0.25">
      <c r="A41" s="1" t="s">
        <v>462</v>
      </c>
      <c r="B41" s="13" t="str">
        <f t="shared" si="1"/>
        <v>CHD</v>
      </c>
      <c r="C41" s="13" t="str">
        <f t="shared" si="0"/>
        <v>CRE2</v>
      </c>
      <c r="E41" s="13" t="s">
        <v>58</v>
      </c>
      <c r="F41" s="13" t="s">
        <v>641</v>
      </c>
      <c r="H41" s="1" t="s">
        <v>59</v>
      </c>
      <c r="I41" s="1" t="s">
        <v>705</v>
      </c>
    </row>
    <row r="42" spans="1:9" x14ac:dyDescent="0.25">
      <c r="A42" s="1" t="s">
        <v>311</v>
      </c>
      <c r="B42" s="13" t="str">
        <f t="shared" si="1"/>
        <v>CMH</v>
      </c>
      <c r="C42" s="13" t="str">
        <f t="shared" si="0"/>
        <v>CMH1</v>
      </c>
      <c r="E42" s="13" t="s">
        <v>94</v>
      </c>
      <c r="F42" s="13" t="s">
        <v>642</v>
      </c>
      <c r="H42" s="1" t="s">
        <v>61</v>
      </c>
      <c r="I42" s="1" t="s">
        <v>502</v>
      </c>
    </row>
    <row r="43" spans="1:9" x14ac:dyDescent="0.25">
      <c r="A43" s="1" t="s">
        <v>312</v>
      </c>
      <c r="B43" s="13" t="str">
        <f t="shared" si="1"/>
        <v>CNRL</v>
      </c>
      <c r="C43" s="13" t="str">
        <f t="shared" si="0"/>
        <v>CNR5</v>
      </c>
      <c r="E43" s="13" t="s">
        <v>91</v>
      </c>
      <c r="F43" s="13" t="s">
        <v>643</v>
      </c>
      <c r="H43" s="1" t="s">
        <v>63</v>
      </c>
      <c r="I43" s="1" t="s">
        <v>503</v>
      </c>
    </row>
    <row r="44" spans="1:9" x14ac:dyDescent="0.25">
      <c r="A44" s="1" t="s">
        <v>346</v>
      </c>
      <c r="B44" s="13" t="str">
        <f t="shared" si="1"/>
        <v>CPW</v>
      </c>
      <c r="C44" s="13" t="str">
        <f t="shared" si="0"/>
        <v>GN1</v>
      </c>
      <c r="E44" s="13" t="s">
        <v>46</v>
      </c>
      <c r="F44" s="13" t="s">
        <v>644</v>
      </c>
      <c r="H44" s="1" t="s">
        <v>64</v>
      </c>
      <c r="I44" s="1" t="s">
        <v>504</v>
      </c>
    </row>
    <row r="45" spans="1:9" x14ac:dyDescent="0.25">
      <c r="A45" s="1" t="s">
        <v>347</v>
      </c>
      <c r="B45" s="13" t="str">
        <f t="shared" si="1"/>
        <v>CPW</v>
      </c>
      <c r="C45" s="13" t="str">
        <f t="shared" si="0"/>
        <v>GN2</v>
      </c>
      <c r="E45" s="13" t="s">
        <v>246</v>
      </c>
      <c r="F45" s="13" t="s">
        <v>645</v>
      </c>
      <c r="H45" s="1" t="s">
        <v>244</v>
      </c>
      <c r="I45" s="1" t="s">
        <v>505</v>
      </c>
    </row>
    <row r="46" spans="1:9" x14ac:dyDescent="0.25">
      <c r="A46" s="1" t="s">
        <v>315</v>
      </c>
      <c r="B46" s="13" t="str">
        <f t="shared" si="1"/>
        <v>CRR</v>
      </c>
      <c r="C46" s="13" t="str">
        <f t="shared" si="0"/>
        <v>CRR1</v>
      </c>
      <c r="E46" s="13" t="s">
        <v>646</v>
      </c>
      <c r="F46" s="13" t="s">
        <v>647</v>
      </c>
      <c r="H46" s="1" t="s">
        <v>245</v>
      </c>
      <c r="I46" s="1" t="s">
        <v>506</v>
      </c>
    </row>
    <row r="47" spans="1:9" x14ac:dyDescent="0.25">
      <c r="A47" s="1" t="s">
        <v>381</v>
      </c>
      <c r="B47" s="13" t="str">
        <f t="shared" si="1"/>
        <v>CUPC</v>
      </c>
      <c r="C47" s="13" t="str">
        <f t="shared" si="0"/>
        <v>OMRH</v>
      </c>
      <c r="E47" s="13" t="s">
        <v>117</v>
      </c>
      <c r="F47" s="13" t="s">
        <v>648</v>
      </c>
      <c r="H47" s="1" t="s">
        <v>65</v>
      </c>
      <c r="I47" s="1" t="s">
        <v>507</v>
      </c>
    </row>
    <row r="48" spans="1:9" x14ac:dyDescent="0.25">
      <c r="A48" s="1" t="s">
        <v>383</v>
      </c>
      <c r="B48" s="13" t="str">
        <f t="shared" si="1"/>
        <v>CUPC</v>
      </c>
      <c r="C48" s="13" t="str">
        <f t="shared" si="0"/>
        <v>PH1</v>
      </c>
      <c r="E48" s="13" t="s">
        <v>204</v>
      </c>
      <c r="F48" s="13" t="s">
        <v>649</v>
      </c>
      <c r="H48" s="1" t="s">
        <v>65</v>
      </c>
      <c r="I48" s="1" t="s">
        <v>706</v>
      </c>
    </row>
    <row r="49" spans="1:9" x14ac:dyDescent="0.25">
      <c r="A49" s="1" t="s">
        <v>453</v>
      </c>
      <c r="B49" s="13" t="str">
        <f t="shared" si="1"/>
        <v>CUPC</v>
      </c>
      <c r="C49" s="13" t="str">
        <f t="shared" si="0"/>
        <v>RB1</v>
      </c>
      <c r="E49" s="13" t="s">
        <v>89</v>
      </c>
      <c r="F49" s="13" t="s">
        <v>650</v>
      </c>
      <c r="H49" s="1" t="s">
        <v>67</v>
      </c>
      <c r="I49" s="1" t="s">
        <v>508</v>
      </c>
    </row>
    <row r="50" spans="1:9" x14ac:dyDescent="0.25">
      <c r="A50" s="1" t="s">
        <v>454</v>
      </c>
      <c r="B50" s="13" t="str">
        <f t="shared" si="1"/>
        <v>CUPC</v>
      </c>
      <c r="C50" s="13" t="str">
        <f t="shared" si="0"/>
        <v>RB2</v>
      </c>
      <c r="E50" s="13" t="s">
        <v>131</v>
      </c>
      <c r="F50" s="13" t="s">
        <v>651</v>
      </c>
      <c r="H50" s="1" t="s">
        <v>67</v>
      </c>
      <c r="I50" s="1" t="s">
        <v>707</v>
      </c>
    </row>
    <row r="51" spans="1:9" x14ac:dyDescent="0.25">
      <c r="A51" s="1" t="s">
        <v>455</v>
      </c>
      <c r="B51" s="13" t="str">
        <f t="shared" si="1"/>
        <v>CUPC</v>
      </c>
      <c r="C51" s="13" t="str">
        <f t="shared" si="0"/>
        <v>RB3</v>
      </c>
      <c r="E51" s="13" t="s">
        <v>162</v>
      </c>
      <c r="F51" s="13" t="s">
        <v>652</v>
      </c>
      <c r="H51" s="1" t="s">
        <v>69</v>
      </c>
      <c r="I51" s="1" t="s">
        <v>509</v>
      </c>
    </row>
    <row r="52" spans="1:9" x14ac:dyDescent="0.25">
      <c r="A52" s="1" t="s">
        <v>389</v>
      </c>
      <c r="B52" s="13" t="str">
        <f t="shared" si="1"/>
        <v>CUPC</v>
      </c>
      <c r="C52" s="13" t="str">
        <f t="shared" si="0"/>
        <v>RB5</v>
      </c>
      <c r="E52" s="13" t="s">
        <v>156</v>
      </c>
      <c r="F52" s="13" t="s">
        <v>653</v>
      </c>
      <c r="H52" s="1" t="s">
        <v>70</v>
      </c>
      <c r="I52" s="1" t="s">
        <v>510</v>
      </c>
    </row>
    <row r="53" spans="1:9" x14ac:dyDescent="0.25">
      <c r="A53" s="1" t="s">
        <v>392</v>
      </c>
      <c r="B53" s="13" t="str">
        <f t="shared" si="1"/>
        <v>CUPC</v>
      </c>
      <c r="C53" s="13" t="str">
        <f t="shared" si="0"/>
        <v>RL1</v>
      </c>
      <c r="E53" s="13" t="s">
        <v>123</v>
      </c>
      <c r="F53" s="13" t="s">
        <v>654</v>
      </c>
      <c r="H53" s="1" t="s">
        <v>71</v>
      </c>
      <c r="I53" s="1" t="s">
        <v>511</v>
      </c>
    </row>
    <row r="54" spans="1:9" x14ac:dyDescent="0.25">
      <c r="A54" s="1" t="s">
        <v>436</v>
      </c>
      <c r="B54" s="13" t="str">
        <f t="shared" si="1"/>
        <v>CUPC</v>
      </c>
      <c r="C54" s="13" t="str">
        <f t="shared" si="0"/>
        <v>VVW1</v>
      </c>
      <c r="E54" s="13" t="s">
        <v>56</v>
      </c>
      <c r="F54" s="13" t="s">
        <v>655</v>
      </c>
      <c r="H54" s="1" t="s">
        <v>73</v>
      </c>
      <c r="I54" s="1" t="s">
        <v>512</v>
      </c>
    </row>
    <row r="55" spans="1:9" x14ac:dyDescent="0.25">
      <c r="A55" s="1" t="s">
        <v>437</v>
      </c>
      <c r="B55" s="13" t="str">
        <f t="shared" si="1"/>
        <v>CUPC</v>
      </c>
      <c r="C55" s="13" t="str">
        <f t="shared" si="0"/>
        <v>VVW2</v>
      </c>
      <c r="E55" s="13" t="s">
        <v>236</v>
      </c>
      <c r="F55" s="13" t="s">
        <v>656</v>
      </c>
      <c r="H55" s="1" t="s">
        <v>73</v>
      </c>
      <c r="I55" s="1" t="s">
        <v>708</v>
      </c>
    </row>
    <row r="56" spans="1:9" x14ac:dyDescent="0.25">
      <c r="A56" s="1" t="s">
        <v>440</v>
      </c>
      <c r="B56" s="13" t="str">
        <f t="shared" si="1"/>
        <v>CWPI</v>
      </c>
      <c r="C56" s="13" t="str">
        <f t="shared" si="0"/>
        <v>CRE1</v>
      </c>
      <c r="E56" s="13" t="s">
        <v>134</v>
      </c>
      <c r="F56" s="13" t="s">
        <v>657</v>
      </c>
      <c r="H56" s="1" t="s">
        <v>84</v>
      </c>
      <c r="I56" s="1" t="s">
        <v>513</v>
      </c>
    </row>
    <row r="57" spans="1:9" x14ac:dyDescent="0.25">
      <c r="A57" s="1" t="s">
        <v>793</v>
      </c>
      <c r="B57" s="13" t="str">
        <f t="shared" si="1"/>
        <v>CWPI</v>
      </c>
      <c r="C57" s="13" t="str">
        <f>IF(OR(RIGHT($A57,4)="CES1",RIGHT($A57,4)="CES2"),"CES1/CES2",IF(RIGHT($A57,9)="CRE1/CRE2","CRE1",RIGHT($A57,LEN($A57)-FIND(".",$A57,1))))</f>
        <v>CRE1</v>
      </c>
      <c r="E57" s="13" t="s">
        <v>140</v>
      </c>
      <c r="F57" s="13" t="s">
        <v>658</v>
      </c>
      <c r="H57" s="1" t="s">
        <v>86</v>
      </c>
      <c r="I57" s="1" t="s">
        <v>514</v>
      </c>
    </row>
    <row r="58" spans="1:9" x14ac:dyDescent="0.25">
      <c r="A58" s="1" t="s">
        <v>441</v>
      </c>
      <c r="B58" s="13" t="str">
        <f t="shared" si="1"/>
        <v>CWPI</v>
      </c>
      <c r="C58" s="13" t="str">
        <f t="shared" ref="C58:C121" si="2">IF(OR(RIGHT($A58,4)="CES1",RIGHT($A58,4)="CES2"),"CES1/CES2",IF(RIGHT($A58,9)="CRE1/CRE2","CRE1",RIGHT($A58,LEN($A58)-FIND(".",$A58,1))))</f>
        <v>CRE2</v>
      </c>
      <c r="E58" s="13" t="s">
        <v>146</v>
      </c>
      <c r="F58" s="13" t="s">
        <v>659</v>
      </c>
      <c r="H58" s="1" t="s">
        <v>88</v>
      </c>
      <c r="I58" s="1" t="s">
        <v>515</v>
      </c>
    </row>
    <row r="59" spans="1:9" x14ac:dyDescent="0.25">
      <c r="A59" s="1" t="s">
        <v>319</v>
      </c>
      <c r="B59" s="13" t="str">
        <f t="shared" si="1"/>
        <v>CWPI</v>
      </c>
      <c r="C59" s="13" t="str">
        <f t="shared" si="2"/>
        <v>CRWD</v>
      </c>
      <c r="E59" s="13" t="s">
        <v>142</v>
      </c>
      <c r="F59" s="13" t="s">
        <v>660</v>
      </c>
      <c r="H59" s="1" t="s">
        <v>90</v>
      </c>
      <c r="I59" s="1" t="s">
        <v>709</v>
      </c>
    </row>
    <row r="60" spans="1:9" x14ac:dyDescent="0.25">
      <c r="A60" s="1" t="s">
        <v>384</v>
      </c>
      <c r="B60" s="13" t="str">
        <f t="shared" si="1"/>
        <v>CWPI</v>
      </c>
      <c r="C60" s="13" t="str">
        <f t="shared" si="2"/>
        <v>PKNE</v>
      </c>
      <c r="E60" s="13" t="s">
        <v>144</v>
      </c>
      <c r="F60" s="13" t="s">
        <v>661</v>
      </c>
      <c r="H60" s="1" t="s">
        <v>92</v>
      </c>
      <c r="I60" s="1" t="s">
        <v>516</v>
      </c>
    </row>
    <row r="61" spans="1:9" x14ac:dyDescent="0.25">
      <c r="A61" s="1" t="s">
        <v>325</v>
      </c>
      <c r="B61" s="13" t="str">
        <f t="shared" si="1"/>
        <v>DAIS</v>
      </c>
      <c r="C61" s="13" t="str">
        <f t="shared" si="2"/>
        <v>DAI1</v>
      </c>
      <c r="E61" s="13" t="s">
        <v>662</v>
      </c>
      <c r="F61" s="13" t="s">
        <v>663</v>
      </c>
      <c r="H61" s="1" t="s">
        <v>93</v>
      </c>
      <c r="I61" s="1" t="s">
        <v>517</v>
      </c>
    </row>
    <row r="62" spans="1:9" x14ac:dyDescent="0.25">
      <c r="A62" s="1" t="s">
        <v>326</v>
      </c>
      <c r="B62" s="13" t="str">
        <f t="shared" si="1"/>
        <v>DOW</v>
      </c>
      <c r="C62" s="13" t="str">
        <f t="shared" si="2"/>
        <v>DOWGEN15M</v>
      </c>
      <c r="E62" s="13" t="s">
        <v>125</v>
      </c>
      <c r="F62" s="13" t="s">
        <v>664</v>
      </c>
      <c r="H62" s="1" t="s">
        <v>102</v>
      </c>
      <c r="I62" s="1" t="s">
        <v>518</v>
      </c>
    </row>
    <row r="63" spans="1:9" x14ac:dyDescent="0.25">
      <c r="A63" s="1" t="s">
        <v>338</v>
      </c>
      <c r="B63" s="13" t="str">
        <f t="shared" si="1"/>
        <v>ECLP</v>
      </c>
      <c r="C63" s="13" t="str">
        <f t="shared" si="2"/>
        <v>ENC1</v>
      </c>
      <c r="E63" s="13" t="s">
        <v>151</v>
      </c>
      <c r="F63" s="13" t="s">
        <v>665</v>
      </c>
      <c r="H63" s="1" t="s">
        <v>105</v>
      </c>
      <c r="I63" s="1" t="s">
        <v>519</v>
      </c>
    </row>
    <row r="64" spans="1:9" x14ac:dyDescent="0.25">
      <c r="A64" s="1" t="s">
        <v>339</v>
      </c>
      <c r="B64" s="13" t="str">
        <f t="shared" si="1"/>
        <v>ECLP</v>
      </c>
      <c r="C64" s="13" t="str">
        <f t="shared" si="2"/>
        <v>ENC2</v>
      </c>
      <c r="E64" s="13" t="s">
        <v>698</v>
      </c>
      <c r="F64" s="13" t="s">
        <v>699</v>
      </c>
      <c r="H64" s="1" t="s">
        <v>58</v>
      </c>
      <c r="I64" s="1" t="s">
        <v>520</v>
      </c>
    </row>
    <row r="65" spans="1:9" x14ac:dyDescent="0.25">
      <c r="A65" s="1" t="s">
        <v>340</v>
      </c>
      <c r="B65" s="13" t="str">
        <f t="shared" si="1"/>
        <v>ECLP</v>
      </c>
      <c r="C65" s="13" t="str">
        <f t="shared" si="2"/>
        <v>ENC3</v>
      </c>
      <c r="E65" s="13" t="s">
        <v>214</v>
      </c>
      <c r="F65" s="13" t="s">
        <v>666</v>
      </c>
      <c r="H65" s="1" t="s">
        <v>106</v>
      </c>
      <c r="I65" s="1" t="s">
        <v>521</v>
      </c>
    </row>
    <row r="66" spans="1:9" x14ac:dyDescent="0.25">
      <c r="A66" s="1" t="s">
        <v>292</v>
      </c>
      <c r="B66" s="13" t="str">
        <f t="shared" si="1"/>
        <v>EEC</v>
      </c>
      <c r="C66" s="13" t="str">
        <f t="shared" si="2"/>
        <v>AKE1</v>
      </c>
      <c r="E66" s="13" t="s">
        <v>160</v>
      </c>
      <c r="F66" s="13" t="s">
        <v>667</v>
      </c>
      <c r="H66" s="1" t="s">
        <v>112</v>
      </c>
      <c r="I66" s="1" t="s">
        <v>522</v>
      </c>
    </row>
    <row r="67" spans="1:9" x14ac:dyDescent="0.25">
      <c r="A67" s="1" t="s">
        <v>361</v>
      </c>
      <c r="B67" s="13" t="str">
        <f t="shared" si="1"/>
        <v>EEC</v>
      </c>
      <c r="C67" s="13" t="str">
        <f t="shared" si="2"/>
        <v>KH1</v>
      </c>
      <c r="E67" s="13" t="s">
        <v>164</v>
      </c>
      <c r="F67" s="13" t="s">
        <v>668</v>
      </c>
      <c r="H67" s="1" t="s">
        <v>113</v>
      </c>
      <c r="I67" s="1" t="s">
        <v>523</v>
      </c>
    </row>
    <row r="68" spans="1:9" x14ac:dyDescent="0.25">
      <c r="A68" s="1" t="s">
        <v>362</v>
      </c>
      <c r="B68" s="13" t="str">
        <f t="shared" si="1"/>
        <v>EEC</v>
      </c>
      <c r="C68" s="13" t="str">
        <f t="shared" si="2"/>
        <v>KH2</v>
      </c>
      <c r="E68" s="13" t="s">
        <v>166</v>
      </c>
      <c r="F68" s="13" t="s">
        <v>669</v>
      </c>
      <c r="H68" s="1" t="s">
        <v>115</v>
      </c>
      <c r="I68" s="1" t="s">
        <v>524</v>
      </c>
    </row>
    <row r="69" spans="1:9" x14ac:dyDescent="0.25">
      <c r="A69" s="1" t="s">
        <v>426</v>
      </c>
      <c r="B69" s="13" t="str">
        <f t="shared" ref="B69:B132" si="3">LEFT($A69,FIND(".",$A69,1)-1)</f>
        <v>EEC</v>
      </c>
      <c r="C69" s="13" t="str">
        <f t="shared" si="2"/>
        <v>TAB1</v>
      </c>
      <c r="E69" s="13" t="s">
        <v>171</v>
      </c>
      <c r="F69" s="13" t="s">
        <v>670</v>
      </c>
      <c r="H69" s="1" t="s">
        <v>116</v>
      </c>
      <c r="I69" s="1" t="s">
        <v>525</v>
      </c>
    </row>
    <row r="70" spans="1:9" x14ac:dyDescent="0.25">
      <c r="A70" s="1" t="s">
        <v>335</v>
      </c>
      <c r="B70" s="13" t="str">
        <f t="shared" si="3"/>
        <v>EEMI</v>
      </c>
      <c r="C70" s="13" t="str">
        <f t="shared" si="2"/>
        <v>BCHEXP</v>
      </c>
      <c r="E70" s="13" t="s">
        <v>268</v>
      </c>
      <c r="F70" s="13" t="s">
        <v>671</v>
      </c>
      <c r="H70" s="1" t="s">
        <v>118</v>
      </c>
      <c r="I70" s="1" t="s">
        <v>526</v>
      </c>
    </row>
    <row r="71" spans="1:9" x14ac:dyDescent="0.25">
      <c r="A71" s="1" t="s">
        <v>334</v>
      </c>
      <c r="B71" s="13" t="str">
        <f t="shared" si="3"/>
        <v>EEMI</v>
      </c>
      <c r="C71" s="13" t="str">
        <f t="shared" si="2"/>
        <v>BCHIMP</v>
      </c>
      <c r="E71" s="13" t="s">
        <v>247</v>
      </c>
      <c r="F71" s="13" t="s">
        <v>672</v>
      </c>
      <c r="H71" s="1" t="s">
        <v>120</v>
      </c>
      <c r="I71" s="1" t="s">
        <v>527</v>
      </c>
    </row>
    <row r="72" spans="1:9" x14ac:dyDescent="0.25">
      <c r="A72" s="1" t="s">
        <v>336</v>
      </c>
      <c r="B72" s="13" t="str">
        <f t="shared" si="3"/>
        <v>EGCP</v>
      </c>
      <c r="C72" s="13" t="str">
        <f t="shared" si="2"/>
        <v>EGC1</v>
      </c>
      <c r="E72" s="13" t="s">
        <v>111</v>
      </c>
      <c r="F72" s="13" t="s">
        <v>673</v>
      </c>
      <c r="H72" s="1" t="s">
        <v>120</v>
      </c>
      <c r="I72" s="1" t="s">
        <v>710</v>
      </c>
    </row>
    <row r="73" spans="1:9" x14ac:dyDescent="0.25">
      <c r="A73" s="1" t="s">
        <v>316</v>
      </c>
      <c r="B73" s="13" t="str">
        <f t="shared" si="3"/>
        <v>EGPI</v>
      </c>
      <c r="C73" s="13" t="str">
        <f t="shared" si="2"/>
        <v>CRS1</v>
      </c>
      <c r="E73" s="13" t="s">
        <v>181</v>
      </c>
      <c r="F73" s="13" t="s">
        <v>674</v>
      </c>
      <c r="H73" s="1" t="s">
        <v>122</v>
      </c>
      <c r="I73" s="1" t="s">
        <v>528</v>
      </c>
    </row>
    <row r="74" spans="1:9" x14ac:dyDescent="0.25">
      <c r="A74" s="1" t="s">
        <v>317</v>
      </c>
      <c r="B74" s="13" t="str">
        <f t="shared" si="3"/>
        <v>EGPI</v>
      </c>
      <c r="C74" s="13" t="str">
        <f t="shared" si="2"/>
        <v>CRS2</v>
      </c>
      <c r="E74" s="13" t="s">
        <v>148</v>
      </c>
      <c r="F74" s="13" t="s">
        <v>675</v>
      </c>
      <c r="H74" s="1" t="s">
        <v>124</v>
      </c>
      <c r="I74" s="1" t="s">
        <v>529</v>
      </c>
    </row>
    <row r="75" spans="1:9" x14ac:dyDescent="0.25">
      <c r="A75" s="1" t="s">
        <v>318</v>
      </c>
      <c r="B75" s="13" t="str">
        <f t="shared" si="3"/>
        <v>EGPI</v>
      </c>
      <c r="C75" s="13" t="str">
        <f t="shared" si="2"/>
        <v>CRS3</v>
      </c>
      <c r="E75" s="13" t="s">
        <v>187</v>
      </c>
      <c r="F75" s="13" t="s">
        <v>676</v>
      </c>
      <c r="H75" s="1" t="s">
        <v>126</v>
      </c>
      <c r="I75" s="1" t="s">
        <v>530</v>
      </c>
    </row>
    <row r="76" spans="1:9" x14ac:dyDescent="0.25">
      <c r="A76" s="1" t="s">
        <v>310</v>
      </c>
      <c r="B76" s="13" t="str">
        <f t="shared" si="3"/>
        <v>ENC2</v>
      </c>
      <c r="C76" s="13" t="str">
        <f t="shared" si="2"/>
        <v>CL01</v>
      </c>
      <c r="E76" s="13" t="s">
        <v>189</v>
      </c>
      <c r="F76" s="13" t="s">
        <v>677</v>
      </c>
      <c r="H76" s="1" t="s">
        <v>127</v>
      </c>
      <c r="I76" s="1" t="s">
        <v>531</v>
      </c>
    </row>
    <row r="77" spans="1:9" x14ac:dyDescent="0.25">
      <c r="A77" s="1" t="s">
        <v>330</v>
      </c>
      <c r="B77" s="13" t="str">
        <f t="shared" si="3"/>
        <v>ENC2</v>
      </c>
      <c r="C77" s="13" t="str">
        <f t="shared" si="2"/>
        <v>EC04</v>
      </c>
      <c r="E77" s="13" t="s">
        <v>191</v>
      </c>
      <c r="F77" s="13" t="s">
        <v>678</v>
      </c>
      <c r="H77" s="1" t="s">
        <v>128</v>
      </c>
      <c r="I77" s="1" t="s">
        <v>532</v>
      </c>
    </row>
    <row r="78" spans="1:9" x14ac:dyDescent="0.25">
      <c r="A78" s="1" t="s">
        <v>332</v>
      </c>
      <c r="B78" s="13" t="str">
        <f t="shared" si="3"/>
        <v>ENCR</v>
      </c>
      <c r="C78" s="13" t="str">
        <f t="shared" si="2"/>
        <v>120SIMP</v>
      </c>
      <c r="E78" s="13" t="s">
        <v>196</v>
      </c>
      <c r="F78" s="13" t="s">
        <v>679</v>
      </c>
      <c r="H78" s="1" t="s">
        <v>129</v>
      </c>
      <c r="I78" s="1" t="s">
        <v>533</v>
      </c>
    </row>
    <row r="79" spans="1:9" x14ac:dyDescent="0.25">
      <c r="A79" s="1" t="s">
        <v>337</v>
      </c>
      <c r="B79" s="13" t="str">
        <f t="shared" si="3"/>
        <v>ENCR</v>
      </c>
      <c r="C79" s="13" t="str">
        <f t="shared" si="2"/>
        <v>BCHEXP</v>
      </c>
      <c r="E79" s="13" t="s">
        <v>680</v>
      </c>
      <c r="F79" s="13" t="s">
        <v>681</v>
      </c>
      <c r="H79" s="1" t="s">
        <v>130</v>
      </c>
      <c r="I79" s="1" t="s">
        <v>534</v>
      </c>
    </row>
    <row r="80" spans="1:9" x14ac:dyDescent="0.25">
      <c r="A80" s="1" t="s">
        <v>331</v>
      </c>
      <c r="B80" s="13" t="str">
        <f t="shared" si="3"/>
        <v>ENCR</v>
      </c>
      <c r="C80" s="13" t="str">
        <f t="shared" si="2"/>
        <v>BCHIMP</v>
      </c>
      <c r="E80" s="13" t="s">
        <v>682</v>
      </c>
      <c r="F80" s="13" t="s">
        <v>683</v>
      </c>
      <c r="H80" s="1" t="s">
        <v>132</v>
      </c>
      <c r="I80" s="1" t="s">
        <v>535</v>
      </c>
    </row>
    <row r="81" spans="1:9" x14ac:dyDescent="0.25">
      <c r="A81" s="1" t="s">
        <v>333</v>
      </c>
      <c r="B81" s="13" t="str">
        <f t="shared" si="3"/>
        <v>ENCR</v>
      </c>
      <c r="C81" s="13" t="str">
        <f t="shared" si="2"/>
        <v>SPCIMP</v>
      </c>
      <c r="E81" s="13" t="s">
        <v>221</v>
      </c>
      <c r="F81" s="13" t="s">
        <v>684</v>
      </c>
      <c r="H81" s="1" t="s">
        <v>133</v>
      </c>
      <c r="I81" s="1" t="s">
        <v>536</v>
      </c>
    </row>
    <row r="82" spans="1:9" x14ac:dyDescent="0.25">
      <c r="A82" s="1" t="s">
        <v>329</v>
      </c>
      <c r="B82" s="13" t="str">
        <f t="shared" si="3"/>
        <v>ENCV</v>
      </c>
      <c r="C82" s="13" t="str">
        <f t="shared" si="2"/>
        <v>EC01</v>
      </c>
      <c r="E82" s="13" t="s">
        <v>121</v>
      </c>
      <c r="F82" s="13" t="s">
        <v>684</v>
      </c>
      <c r="H82" s="1" t="s">
        <v>135</v>
      </c>
      <c r="I82" s="1" t="s">
        <v>537</v>
      </c>
    </row>
    <row r="83" spans="1:9" x14ac:dyDescent="0.25">
      <c r="A83" s="1" t="s">
        <v>304</v>
      </c>
      <c r="B83" s="13" t="str">
        <f t="shared" si="3"/>
        <v>ENMP</v>
      </c>
      <c r="C83" s="13" t="str">
        <f t="shared" si="2"/>
        <v>BR5</v>
      </c>
      <c r="E83" s="13" t="s">
        <v>194</v>
      </c>
      <c r="F83" s="13" t="s">
        <v>684</v>
      </c>
      <c r="H83" s="1" t="s">
        <v>136</v>
      </c>
      <c r="I83" s="1" t="s">
        <v>538</v>
      </c>
    </row>
    <row r="84" spans="1:9" x14ac:dyDescent="0.25">
      <c r="A84" s="1" t="s">
        <v>442</v>
      </c>
      <c r="B84" s="13" t="str">
        <f t="shared" si="3"/>
        <v>EPDA</v>
      </c>
      <c r="C84" s="13" t="str">
        <f t="shared" si="2"/>
        <v>ENC1</v>
      </c>
      <c r="E84" s="13" t="s">
        <v>138</v>
      </c>
      <c r="F84" s="13" t="s">
        <v>685</v>
      </c>
      <c r="H84" s="1" t="s">
        <v>137</v>
      </c>
      <c r="I84" s="1" t="s">
        <v>539</v>
      </c>
    </row>
    <row r="85" spans="1:9" x14ac:dyDescent="0.25">
      <c r="A85" s="1" t="s">
        <v>443</v>
      </c>
      <c r="B85" s="13" t="str">
        <f t="shared" si="3"/>
        <v>EPDA</v>
      </c>
      <c r="C85" s="13" t="str">
        <f t="shared" si="2"/>
        <v>ENC2</v>
      </c>
      <c r="E85" s="13" t="s">
        <v>34</v>
      </c>
      <c r="F85" s="13" t="s">
        <v>685</v>
      </c>
      <c r="H85" s="1" t="s">
        <v>139</v>
      </c>
      <c r="I85" s="1" t="s">
        <v>540</v>
      </c>
    </row>
    <row r="86" spans="1:9" x14ac:dyDescent="0.25">
      <c r="A86" s="1" t="s">
        <v>444</v>
      </c>
      <c r="B86" s="13" t="str">
        <f t="shared" si="3"/>
        <v>EPDA</v>
      </c>
      <c r="C86" s="13" t="str">
        <f t="shared" si="2"/>
        <v>ENC3</v>
      </c>
      <c r="E86" s="13" t="s">
        <v>686</v>
      </c>
      <c r="F86" s="13" t="s">
        <v>687</v>
      </c>
      <c r="H86" s="1" t="s">
        <v>141</v>
      </c>
      <c r="I86" s="1" t="s">
        <v>541</v>
      </c>
    </row>
    <row r="87" spans="1:9" x14ac:dyDescent="0.25">
      <c r="A87" s="1" t="s">
        <v>348</v>
      </c>
      <c r="B87" s="13" t="str">
        <f t="shared" si="3"/>
        <v>EPDG</v>
      </c>
      <c r="C87" s="13" t="str">
        <f t="shared" si="2"/>
        <v>GN3</v>
      </c>
      <c r="E87" s="13" t="s">
        <v>107</v>
      </c>
      <c r="F87" s="13" t="s">
        <v>688</v>
      </c>
      <c r="H87" s="1" t="s">
        <v>145</v>
      </c>
      <c r="I87" s="1" t="s">
        <v>542</v>
      </c>
    </row>
    <row r="88" spans="1:9" x14ac:dyDescent="0.25">
      <c r="A88" s="1" t="s">
        <v>410</v>
      </c>
      <c r="B88" s="13" t="str">
        <f t="shared" si="3"/>
        <v>EPPA</v>
      </c>
      <c r="C88" s="13" t="str">
        <f t="shared" si="2"/>
        <v>SD5</v>
      </c>
      <c r="E88" s="13" t="s">
        <v>36</v>
      </c>
      <c r="F88" s="13" t="s">
        <v>689</v>
      </c>
      <c r="H88" s="1" t="s">
        <v>149</v>
      </c>
      <c r="I88" s="1" t="s">
        <v>543</v>
      </c>
    </row>
    <row r="89" spans="1:9" x14ac:dyDescent="0.25">
      <c r="A89" s="1" t="s">
        <v>412</v>
      </c>
      <c r="B89" s="13" t="str">
        <f t="shared" si="3"/>
        <v>EPPA</v>
      </c>
      <c r="C89" s="13" t="str">
        <f t="shared" si="2"/>
        <v>SD6</v>
      </c>
      <c r="E89" s="13" t="s">
        <v>230</v>
      </c>
      <c r="F89" s="13" t="s">
        <v>715</v>
      </c>
      <c r="H89" s="1" t="s">
        <v>150</v>
      </c>
      <c r="I89" s="1" t="s">
        <v>544</v>
      </c>
    </row>
    <row r="90" spans="1:9" x14ac:dyDescent="0.25">
      <c r="A90" s="1" t="s">
        <v>328</v>
      </c>
      <c r="B90" s="13" t="str">
        <f t="shared" si="3"/>
        <v>ERPS</v>
      </c>
      <c r="C90" s="13" t="str">
        <f t="shared" si="2"/>
        <v>EAGL</v>
      </c>
      <c r="E90" s="13" t="s">
        <v>225</v>
      </c>
      <c r="F90" s="13" t="s">
        <v>690</v>
      </c>
      <c r="H90" s="1" t="s">
        <v>593</v>
      </c>
      <c r="I90" s="1" t="s">
        <v>594</v>
      </c>
    </row>
    <row r="91" spans="1:9" x14ac:dyDescent="0.25">
      <c r="A91" s="1" t="s">
        <v>357</v>
      </c>
      <c r="B91" s="13" t="str">
        <f t="shared" si="3"/>
        <v>ESSO</v>
      </c>
      <c r="C91" s="13" t="str">
        <f t="shared" si="2"/>
        <v>IOR1</v>
      </c>
      <c r="E91" s="13" t="s">
        <v>232</v>
      </c>
      <c r="F91" s="13" t="s">
        <v>691</v>
      </c>
      <c r="H91" s="1" t="s">
        <v>157</v>
      </c>
      <c r="I91" s="1" t="s">
        <v>545</v>
      </c>
    </row>
    <row r="92" spans="1:9" x14ac:dyDescent="0.25">
      <c r="A92" s="1" t="s">
        <v>358</v>
      </c>
      <c r="B92" s="13" t="str">
        <f t="shared" si="3"/>
        <v>ESSO</v>
      </c>
      <c r="C92" s="13" t="str">
        <f t="shared" si="2"/>
        <v>IOR3</v>
      </c>
      <c r="E92" s="13" t="s">
        <v>692</v>
      </c>
      <c r="F92" s="13" t="s">
        <v>693</v>
      </c>
      <c r="H92" s="1" t="s">
        <v>159</v>
      </c>
      <c r="I92" s="1" t="s">
        <v>546</v>
      </c>
    </row>
    <row r="93" spans="1:9" x14ac:dyDescent="0.25">
      <c r="A93" s="1" t="s">
        <v>377</v>
      </c>
      <c r="B93" s="13" t="str">
        <f t="shared" si="3"/>
        <v>GPI</v>
      </c>
      <c r="C93" s="13" t="str">
        <f t="shared" si="2"/>
        <v>NPP1</v>
      </c>
      <c r="E93" s="13" t="s">
        <v>4</v>
      </c>
      <c r="F93" s="13" t="s">
        <v>694</v>
      </c>
      <c r="H93" s="1" t="s">
        <v>161</v>
      </c>
      <c r="I93" s="1" t="s">
        <v>547</v>
      </c>
    </row>
    <row r="94" spans="1:9" x14ac:dyDescent="0.25">
      <c r="A94" s="1" t="s">
        <v>374</v>
      </c>
      <c r="B94" s="13" t="str">
        <f t="shared" si="3"/>
        <v>GPWF</v>
      </c>
      <c r="C94" s="13" t="str">
        <f t="shared" si="2"/>
        <v>NEP1</v>
      </c>
      <c r="E94" s="13" t="s">
        <v>32</v>
      </c>
      <c r="F94" s="13" t="s">
        <v>684</v>
      </c>
      <c r="H94" s="1" t="s">
        <v>161</v>
      </c>
      <c r="I94" s="1" t="s">
        <v>711</v>
      </c>
    </row>
    <row r="95" spans="1:9" x14ac:dyDescent="0.25">
      <c r="A95" s="1" t="s">
        <v>351</v>
      </c>
      <c r="B95" s="13" t="str">
        <f t="shared" si="3"/>
        <v>HWP</v>
      </c>
      <c r="C95" s="13" t="str">
        <f t="shared" si="2"/>
        <v>HAL1</v>
      </c>
      <c r="E95" s="13" t="s">
        <v>238</v>
      </c>
      <c r="F95" s="13" t="s">
        <v>695</v>
      </c>
      <c r="H95" s="1" t="s">
        <v>163</v>
      </c>
      <c r="I95" s="1" t="s">
        <v>548</v>
      </c>
    </row>
    <row r="96" spans="1:9" x14ac:dyDescent="0.25">
      <c r="A96" s="1" t="s">
        <v>309</v>
      </c>
      <c r="B96" s="13" t="str">
        <f t="shared" si="3"/>
        <v>ICPL</v>
      </c>
      <c r="C96" s="13" t="str">
        <f t="shared" si="2"/>
        <v>CHIN</v>
      </c>
      <c r="E96" s="13" t="s">
        <v>212</v>
      </c>
      <c r="F96" s="13" t="s">
        <v>696</v>
      </c>
      <c r="H96" s="1" t="s">
        <v>165</v>
      </c>
      <c r="I96" s="1" t="s">
        <v>549</v>
      </c>
    </row>
    <row r="97" spans="1:9" x14ac:dyDescent="0.25">
      <c r="A97" s="1" t="s">
        <v>394</v>
      </c>
      <c r="B97" s="13" t="str">
        <f t="shared" si="3"/>
        <v>ICPL</v>
      </c>
      <c r="C97" s="13" t="str">
        <f t="shared" si="2"/>
        <v>RYMD</v>
      </c>
      <c r="H97" s="1" t="s">
        <v>167</v>
      </c>
      <c r="I97" s="1" t="s">
        <v>550</v>
      </c>
    </row>
    <row r="98" spans="1:9" x14ac:dyDescent="0.25">
      <c r="A98" s="1" t="s">
        <v>438</v>
      </c>
      <c r="B98" s="13" t="str">
        <f t="shared" si="3"/>
        <v>INPR</v>
      </c>
      <c r="C98" s="13" t="str">
        <f t="shared" si="2"/>
        <v>WEY1</v>
      </c>
      <c r="H98" s="1" t="s">
        <v>168</v>
      </c>
      <c r="I98" s="1" t="s">
        <v>551</v>
      </c>
    </row>
    <row r="99" spans="1:9" x14ac:dyDescent="0.25">
      <c r="A99" s="1" t="s">
        <v>359</v>
      </c>
      <c r="B99" s="13" t="str">
        <f t="shared" si="3"/>
        <v>IORV</v>
      </c>
      <c r="C99" s="13" t="str">
        <f t="shared" si="2"/>
        <v>IOR3</v>
      </c>
      <c r="H99" s="1" t="s">
        <v>170</v>
      </c>
      <c r="I99" s="1" t="s">
        <v>552</v>
      </c>
    </row>
    <row r="100" spans="1:9" x14ac:dyDescent="0.25">
      <c r="A100" s="1" t="s">
        <v>364</v>
      </c>
      <c r="B100" s="13" t="str">
        <f t="shared" si="3"/>
        <v>KHW</v>
      </c>
      <c r="C100" s="13" t="str">
        <f t="shared" si="2"/>
        <v>KHW1</v>
      </c>
      <c r="H100" s="1" t="s">
        <v>172</v>
      </c>
      <c r="I100" s="1" t="s">
        <v>553</v>
      </c>
    </row>
    <row r="101" spans="1:9" x14ac:dyDescent="0.25">
      <c r="A101" s="1" t="s">
        <v>447</v>
      </c>
      <c r="B101" s="13" t="str">
        <f t="shared" si="3"/>
        <v>MAGE</v>
      </c>
      <c r="C101" s="13" t="str">
        <f t="shared" si="2"/>
        <v>120SIMP</v>
      </c>
      <c r="H101" s="1" t="s">
        <v>173</v>
      </c>
      <c r="I101" s="1" t="s">
        <v>554</v>
      </c>
    </row>
    <row r="102" spans="1:9" x14ac:dyDescent="0.25">
      <c r="A102" s="1" t="s">
        <v>367</v>
      </c>
      <c r="B102" s="13" t="str">
        <f t="shared" si="3"/>
        <v>MAGE</v>
      </c>
      <c r="C102" s="13" t="str">
        <f t="shared" si="2"/>
        <v>BCHEXP</v>
      </c>
      <c r="H102" s="1" t="s">
        <v>174</v>
      </c>
      <c r="I102" s="1" t="s">
        <v>555</v>
      </c>
    </row>
    <row r="103" spans="1:9" x14ac:dyDescent="0.25">
      <c r="A103" s="1" t="s">
        <v>449</v>
      </c>
      <c r="B103" s="13" t="str">
        <f t="shared" si="3"/>
        <v>MAGE</v>
      </c>
      <c r="C103" s="13" t="str">
        <f t="shared" si="2"/>
        <v>SPCEXP</v>
      </c>
      <c r="H103" s="1" t="s">
        <v>175</v>
      </c>
      <c r="I103" s="1" t="s">
        <v>556</v>
      </c>
    </row>
    <row r="104" spans="1:9" x14ac:dyDescent="0.25">
      <c r="A104" s="1" t="s">
        <v>448</v>
      </c>
      <c r="B104" s="13" t="str">
        <f t="shared" si="3"/>
        <v>MAGE</v>
      </c>
      <c r="C104" s="13" t="str">
        <f t="shared" si="2"/>
        <v>SPCIMP</v>
      </c>
      <c r="H104" s="1" t="s">
        <v>177</v>
      </c>
      <c r="I104" s="1" t="s">
        <v>557</v>
      </c>
    </row>
    <row r="105" spans="1:9" x14ac:dyDescent="0.25">
      <c r="A105" s="1" t="s">
        <v>365</v>
      </c>
      <c r="B105" s="13" t="str">
        <f t="shared" si="3"/>
        <v>MANH</v>
      </c>
      <c r="C105" s="13" t="str">
        <f t="shared" si="2"/>
        <v>SPCIMP</v>
      </c>
      <c r="H105" s="1" t="s">
        <v>177</v>
      </c>
      <c r="I105" s="1" t="s">
        <v>712</v>
      </c>
    </row>
    <row r="106" spans="1:9" x14ac:dyDescent="0.25">
      <c r="A106" s="1" t="s">
        <v>366</v>
      </c>
      <c r="B106" s="13" t="str">
        <f t="shared" si="3"/>
        <v>MEGE</v>
      </c>
      <c r="C106" s="13" t="str">
        <f t="shared" si="2"/>
        <v>MEG1</v>
      </c>
      <c r="H106" s="1" t="s">
        <v>255</v>
      </c>
      <c r="I106" s="1" t="s">
        <v>558</v>
      </c>
    </row>
    <row r="107" spans="1:9" x14ac:dyDescent="0.25">
      <c r="A107" s="1" t="s">
        <v>352</v>
      </c>
      <c r="B107" s="13" t="str">
        <f t="shared" si="3"/>
        <v>MPLP</v>
      </c>
      <c r="C107" s="13" t="str">
        <f t="shared" si="2"/>
        <v>HRM</v>
      </c>
      <c r="H107" s="1" t="s">
        <v>256</v>
      </c>
      <c r="I107" s="1" t="s">
        <v>559</v>
      </c>
    </row>
    <row r="108" spans="1:9" x14ac:dyDescent="0.25">
      <c r="A108" s="1" t="s">
        <v>371</v>
      </c>
      <c r="B108" s="13" t="str">
        <f t="shared" si="3"/>
        <v>MSCG</v>
      </c>
      <c r="C108" s="13" t="str">
        <f t="shared" si="2"/>
        <v>120SIMP</v>
      </c>
      <c r="H108" s="1" t="s">
        <v>257</v>
      </c>
      <c r="I108" s="1" t="s">
        <v>560</v>
      </c>
    </row>
    <row r="109" spans="1:9" x14ac:dyDescent="0.25">
      <c r="A109" s="1" t="s">
        <v>372</v>
      </c>
      <c r="B109" s="13" t="str">
        <f t="shared" si="3"/>
        <v>MSCG</v>
      </c>
      <c r="C109" s="13" t="str">
        <f t="shared" si="2"/>
        <v>BCHEXP</v>
      </c>
      <c r="H109" s="1" t="s">
        <v>180</v>
      </c>
      <c r="I109" s="1" t="s">
        <v>561</v>
      </c>
    </row>
    <row r="110" spans="1:9" x14ac:dyDescent="0.25">
      <c r="A110" s="1" t="s">
        <v>370</v>
      </c>
      <c r="B110" s="13" t="str">
        <f t="shared" si="3"/>
        <v>MSCG</v>
      </c>
      <c r="C110" s="13" t="str">
        <f t="shared" si="2"/>
        <v>BCHIMP</v>
      </c>
      <c r="H110" s="1" t="s">
        <v>184</v>
      </c>
      <c r="I110" s="1" t="s">
        <v>562</v>
      </c>
    </row>
    <row r="111" spans="1:9" x14ac:dyDescent="0.25">
      <c r="A111" s="1" t="s">
        <v>373</v>
      </c>
      <c r="B111" s="13" t="str">
        <f t="shared" si="3"/>
        <v>MSCG</v>
      </c>
      <c r="C111" s="13" t="str">
        <f t="shared" si="2"/>
        <v>SPCEXP</v>
      </c>
      <c r="H111" s="1" t="s">
        <v>184</v>
      </c>
      <c r="I111" s="1" t="s">
        <v>713</v>
      </c>
    </row>
    <row r="112" spans="1:9" x14ac:dyDescent="0.25">
      <c r="A112" s="1" t="s">
        <v>424</v>
      </c>
      <c r="B112" s="13" t="str">
        <f t="shared" si="3"/>
        <v>NESI</v>
      </c>
      <c r="C112" s="13" t="str">
        <f t="shared" si="2"/>
        <v>BCHEXP</v>
      </c>
      <c r="H112" s="1" t="s">
        <v>185</v>
      </c>
      <c r="I112" s="1" t="s">
        <v>563</v>
      </c>
    </row>
    <row r="113" spans="1:9" x14ac:dyDescent="0.25">
      <c r="A113" s="1" t="s">
        <v>421</v>
      </c>
      <c r="B113" s="13" t="str">
        <f t="shared" si="3"/>
        <v>NESI</v>
      </c>
      <c r="C113" s="13" t="str">
        <f t="shared" si="2"/>
        <v>BCHIMP</v>
      </c>
      <c r="H113" s="1" t="s">
        <v>186</v>
      </c>
      <c r="I113" s="1" t="s">
        <v>564</v>
      </c>
    </row>
    <row r="114" spans="1:9" x14ac:dyDescent="0.25">
      <c r="A114" s="1" t="s">
        <v>425</v>
      </c>
      <c r="B114" s="13" t="str">
        <f t="shared" si="3"/>
        <v>NESI</v>
      </c>
      <c r="C114" s="13" t="str">
        <f t="shared" si="2"/>
        <v>SPCEXP</v>
      </c>
      <c r="H114" s="1" t="s">
        <v>188</v>
      </c>
      <c r="I114" s="1" t="s">
        <v>565</v>
      </c>
    </row>
    <row r="115" spans="1:9" x14ac:dyDescent="0.25">
      <c r="A115" s="1" t="s">
        <v>423</v>
      </c>
      <c r="B115" s="13" t="str">
        <f t="shared" si="3"/>
        <v>NESI</v>
      </c>
      <c r="C115" s="13" t="str">
        <f t="shared" si="2"/>
        <v>SPCIMP</v>
      </c>
      <c r="H115" s="1" t="s">
        <v>190</v>
      </c>
      <c r="I115" s="1" t="s">
        <v>566</v>
      </c>
    </row>
    <row r="116" spans="1:9" x14ac:dyDescent="0.25">
      <c r="A116" s="1" t="s">
        <v>376</v>
      </c>
      <c r="B116" s="13" t="str">
        <f t="shared" si="3"/>
        <v>NPC</v>
      </c>
      <c r="C116" s="13" t="str">
        <f t="shared" si="2"/>
        <v>NPC1</v>
      </c>
      <c r="H116" s="1" t="s">
        <v>192</v>
      </c>
      <c r="I116" s="1" t="s">
        <v>567</v>
      </c>
    </row>
    <row r="117" spans="1:9" x14ac:dyDescent="0.25">
      <c r="A117" s="1" t="s">
        <v>378</v>
      </c>
      <c r="B117" s="13" t="str">
        <f t="shared" si="3"/>
        <v>NRG</v>
      </c>
      <c r="C117" s="13" t="str">
        <f t="shared" si="2"/>
        <v>NRG3</v>
      </c>
      <c r="H117" s="1" t="s">
        <v>193</v>
      </c>
      <c r="I117" s="1" t="s">
        <v>568</v>
      </c>
    </row>
    <row r="118" spans="1:9" x14ac:dyDescent="0.25">
      <c r="A118" s="1" t="s">
        <v>446</v>
      </c>
      <c r="B118" s="13" t="str">
        <f t="shared" si="3"/>
        <v>NXI</v>
      </c>
      <c r="C118" s="13" t="str">
        <f t="shared" si="2"/>
        <v>GWW1</v>
      </c>
      <c r="H118" s="1" t="s">
        <v>195</v>
      </c>
      <c r="I118" s="1" t="s">
        <v>569</v>
      </c>
    </row>
    <row r="119" spans="1:9" x14ac:dyDescent="0.25">
      <c r="A119" s="1" t="s">
        <v>379</v>
      </c>
      <c r="B119" s="13" t="str">
        <f t="shared" si="3"/>
        <v>NXI</v>
      </c>
      <c r="C119" s="13" t="str">
        <f t="shared" si="2"/>
        <v>NX01</v>
      </c>
      <c r="H119" s="1" t="s">
        <v>197</v>
      </c>
      <c r="I119" s="1" t="s">
        <v>570</v>
      </c>
    </row>
    <row r="120" spans="1:9" x14ac:dyDescent="0.25">
      <c r="A120" s="1" t="s">
        <v>380</v>
      </c>
      <c r="B120" s="13" t="str">
        <f t="shared" si="3"/>
        <v>NXI</v>
      </c>
      <c r="C120" s="13" t="str">
        <f t="shared" si="2"/>
        <v>NX02</v>
      </c>
      <c r="H120" s="1" t="s">
        <v>198</v>
      </c>
      <c r="I120" s="1" t="s">
        <v>571</v>
      </c>
    </row>
    <row r="121" spans="1:9" x14ac:dyDescent="0.25">
      <c r="A121" s="1" t="s">
        <v>382</v>
      </c>
      <c r="B121" s="13" t="str">
        <f t="shared" si="3"/>
        <v>OWFL</v>
      </c>
      <c r="C121" s="13" t="str">
        <f t="shared" si="2"/>
        <v>OWF1</v>
      </c>
      <c r="H121" s="1" t="s">
        <v>199</v>
      </c>
      <c r="I121" s="1" t="s">
        <v>572</v>
      </c>
    </row>
    <row r="122" spans="1:9" x14ac:dyDescent="0.25">
      <c r="A122" s="1" t="s">
        <v>463</v>
      </c>
      <c r="B122" s="13" t="str">
        <f t="shared" si="3"/>
        <v>PCES</v>
      </c>
      <c r="C122" s="13" t="str">
        <f t="shared" ref="C122:C185" si="4">IF(OR(RIGHT($A122,4)="CES1",RIGHT($A122,4)="CES2"),"CES1/CES2",IF(RIGHT($A122,9)="CRE1/CRE2","CRE1",RIGHT($A122,LEN($A122)-FIND(".",$A122,1))))</f>
        <v>EC01</v>
      </c>
      <c r="H122" s="1" t="s">
        <v>201</v>
      </c>
      <c r="I122" s="1" t="s">
        <v>573</v>
      </c>
    </row>
    <row r="123" spans="1:9" x14ac:dyDescent="0.25">
      <c r="A123" s="1" t="s">
        <v>445</v>
      </c>
      <c r="B123" s="13" t="str">
        <f t="shared" si="3"/>
        <v>PPLE</v>
      </c>
      <c r="C123" s="13" t="str">
        <f t="shared" si="4"/>
        <v>120SIMP</v>
      </c>
      <c r="H123" s="1" t="s">
        <v>202</v>
      </c>
      <c r="I123" s="1" t="s">
        <v>574</v>
      </c>
    </row>
    <row r="124" spans="1:9" x14ac:dyDescent="0.25">
      <c r="A124" s="1" t="s">
        <v>451</v>
      </c>
      <c r="B124" s="13" t="str">
        <f t="shared" si="3"/>
        <v>PWX</v>
      </c>
      <c r="C124" s="13" t="str">
        <f t="shared" si="4"/>
        <v>120SIMP</v>
      </c>
      <c r="H124" s="1" t="s">
        <v>203</v>
      </c>
      <c r="I124" s="1" t="s">
        <v>575</v>
      </c>
    </row>
    <row r="125" spans="1:9" x14ac:dyDescent="0.25">
      <c r="A125" s="1" t="s">
        <v>387</v>
      </c>
      <c r="B125" s="13" t="str">
        <f t="shared" si="3"/>
        <v>PWX</v>
      </c>
      <c r="C125" s="13" t="str">
        <f t="shared" si="4"/>
        <v>BCHEXP</v>
      </c>
      <c r="H125" s="1" t="s">
        <v>205</v>
      </c>
      <c r="I125" s="1" t="s">
        <v>576</v>
      </c>
    </row>
    <row r="126" spans="1:9" x14ac:dyDescent="0.25">
      <c r="A126" s="1" t="s">
        <v>388</v>
      </c>
      <c r="B126" s="13" t="str">
        <f t="shared" si="3"/>
        <v>PWX</v>
      </c>
      <c r="C126" s="13" t="str">
        <f t="shared" si="4"/>
        <v>BCHIMP</v>
      </c>
      <c r="H126" s="1" t="s">
        <v>206</v>
      </c>
      <c r="I126" s="1" t="s">
        <v>577</v>
      </c>
    </row>
    <row r="127" spans="1:9" x14ac:dyDescent="0.25">
      <c r="A127" s="1" t="s">
        <v>344</v>
      </c>
      <c r="B127" s="13" t="str">
        <f t="shared" si="3"/>
        <v>PWX</v>
      </c>
      <c r="C127" s="13" t="str">
        <f t="shared" si="4"/>
        <v>FNG1</v>
      </c>
      <c r="H127" s="1" t="s">
        <v>207</v>
      </c>
      <c r="I127" s="1" t="s">
        <v>578</v>
      </c>
    </row>
    <row r="128" spans="1:9" x14ac:dyDescent="0.25">
      <c r="A128" s="1" t="s">
        <v>450</v>
      </c>
      <c r="B128" s="13" t="str">
        <f t="shared" si="3"/>
        <v>PWX</v>
      </c>
      <c r="C128" s="13" t="str">
        <f t="shared" si="4"/>
        <v>SPCEXP</v>
      </c>
      <c r="H128" s="1" t="s">
        <v>210</v>
      </c>
      <c r="I128" t="s">
        <v>579</v>
      </c>
    </row>
    <row r="129" spans="1:9" x14ac:dyDescent="0.25">
      <c r="A129" s="1" t="s">
        <v>452</v>
      </c>
      <c r="B129" s="13" t="str">
        <f t="shared" si="3"/>
        <v>PWX</v>
      </c>
      <c r="C129" s="13" t="str">
        <f t="shared" si="4"/>
        <v>SPCIMP</v>
      </c>
      <c r="H129" s="1" t="s">
        <v>213</v>
      </c>
      <c r="I129" t="s">
        <v>714</v>
      </c>
    </row>
    <row r="130" spans="1:9" x14ac:dyDescent="0.25">
      <c r="A130" s="1" t="s">
        <v>464</v>
      </c>
      <c r="B130" s="13" t="str">
        <f t="shared" si="3"/>
        <v>REMC</v>
      </c>
      <c r="C130" s="13" t="str">
        <f t="shared" si="4"/>
        <v>120SIMP</v>
      </c>
      <c r="H130" s="1" t="s">
        <v>82</v>
      </c>
      <c r="I130" t="s">
        <v>596</v>
      </c>
    </row>
    <row r="131" spans="1:9" x14ac:dyDescent="0.25">
      <c r="A131" s="1" t="s">
        <v>465</v>
      </c>
      <c r="B131" s="13" t="str">
        <f t="shared" si="3"/>
        <v>REMC</v>
      </c>
      <c r="C131" s="13" t="str">
        <f t="shared" si="4"/>
        <v>BCHEXP</v>
      </c>
      <c r="H131" s="1" t="s">
        <v>79</v>
      </c>
      <c r="I131" t="s">
        <v>597</v>
      </c>
    </row>
    <row r="132" spans="1:9" x14ac:dyDescent="0.25">
      <c r="A132" s="1" t="s">
        <v>390</v>
      </c>
      <c r="B132" s="13" t="str">
        <f t="shared" si="3"/>
        <v>REMC</v>
      </c>
      <c r="C132" s="13" t="str">
        <f t="shared" si="4"/>
        <v>BCHIMP</v>
      </c>
      <c r="H132" s="1" t="s">
        <v>216</v>
      </c>
      <c r="I132" t="s">
        <v>580</v>
      </c>
    </row>
    <row r="133" spans="1:9" x14ac:dyDescent="0.25">
      <c r="A133" s="1" t="s">
        <v>456</v>
      </c>
      <c r="B133" s="13" t="str">
        <f t="shared" ref="B133:B196" si="5">LEFT($A133,FIND(".",$A133,1)-1)</f>
        <v>REMC</v>
      </c>
      <c r="C133" s="13" t="str">
        <f t="shared" si="4"/>
        <v>SPCEXP</v>
      </c>
      <c r="H133" s="1" t="s">
        <v>272</v>
      </c>
      <c r="I133" t="s">
        <v>581</v>
      </c>
    </row>
    <row r="134" spans="1:9" x14ac:dyDescent="0.25">
      <c r="A134" s="1" t="s">
        <v>391</v>
      </c>
      <c r="B134" s="13" t="str">
        <f t="shared" si="5"/>
        <v>REMC</v>
      </c>
      <c r="C134" s="13" t="str">
        <f t="shared" si="4"/>
        <v>SPCIMP</v>
      </c>
      <c r="H134" s="1" t="s">
        <v>273</v>
      </c>
      <c r="I134" t="s">
        <v>582</v>
      </c>
    </row>
    <row r="135" spans="1:9" x14ac:dyDescent="0.25">
      <c r="A135" s="1" t="s">
        <v>368</v>
      </c>
      <c r="B135" s="13" t="str">
        <f t="shared" si="5"/>
        <v>SCE</v>
      </c>
      <c r="C135" s="13" t="str">
        <f t="shared" si="4"/>
        <v>MKR1</v>
      </c>
      <c r="H135" s="1" t="s">
        <v>220</v>
      </c>
      <c r="I135" t="s">
        <v>583</v>
      </c>
    </row>
    <row r="136" spans="1:9" x14ac:dyDescent="0.25">
      <c r="A136" s="1" t="s">
        <v>395</v>
      </c>
      <c r="B136" s="13" t="str">
        <f t="shared" si="5"/>
        <v>SCL</v>
      </c>
      <c r="C136" s="13" t="str">
        <f t="shared" si="4"/>
        <v>SCL1</v>
      </c>
      <c r="H136" s="1" t="s">
        <v>222</v>
      </c>
      <c r="I136" t="s">
        <v>584</v>
      </c>
    </row>
    <row r="137" spans="1:9" x14ac:dyDescent="0.25">
      <c r="A137" s="1" t="s">
        <v>396</v>
      </c>
      <c r="B137" s="13" t="str">
        <f t="shared" si="5"/>
        <v>SCR</v>
      </c>
      <c r="C137" s="13" t="str">
        <f t="shared" si="4"/>
        <v>SCR1</v>
      </c>
      <c r="H137" s="1" t="s">
        <v>223</v>
      </c>
      <c r="I137" t="s">
        <v>585</v>
      </c>
    </row>
    <row r="138" spans="1:9" x14ac:dyDescent="0.25">
      <c r="A138" s="1" t="s">
        <v>397</v>
      </c>
      <c r="B138" s="13" t="str">
        <f t="shared" si="5"/>
        <v>SEPI</v>
      </c>
      <c r="C138" s="13" t="str">
        <f t="shared" si="4"/>
        <v>SCR2</v>
      </c>
      <c r="H138" s="1" t="s">
        <v>224</v>
      </c>
      <c r="I138" t="s">
        <v>586</v>
      </c>
    </row>
    <row r="139" spans="1:9" x14ac:dyDescent="0.25">
      <c r="A139" s="1" t="s">
        <v>398</v>
      </c>
      <c r="B139" s="13" t="str">
        <f t="shared" si="5"/>
        <v>SEPI</v>
      </c>
      <c r="C139" s="13" t="str">
        <f t="shared" si="4"/>
        <v>SCR3</v>
      </c>
      <c r="H139" s="1" t="s">
        <v>229</v>
      </c>
      <c r="I139" t="s">
        <v>587</v>
      </c>
    </row>
    <row r="140" spans="1:9" x14ac:dyDescent="0.25">
      <c r="A140" s="1" t="s">
        <v>457</v>
      </c>
      <c r="B140" s="13" t="str">
        <f t="shared" si="5"/>
        <v>SEPI</v>
      </c>
      <c r="C140" s="13" t="str">
        <f t="shared" si="4"/>
        <v>SCR4</v>
      </c>
      <c r="H140" s="1" t="s">
        <v>234</v>
      </c>
      <c r="I140" t="s">
        <v>588</v>
      </c>
    </row>
    <row r="141" spans="1:9" x14ac:dyDescent="0.25">
      <c r="A141" s="1" t="s">
        <v>400</v>
      </c>
      <c r="B141" s="13" t="str">
        <f t="shared" si="5"/>
        <v>SHEL</v>
      </c>
      <c r="C141" s="13" t="str">
        <f t="shared" si="4"/>
        <v>SCTG</v>
      </c>
      <c r="H141" s="1" t="s">
        <v>235</v>
      </c>
      <c r="I141" t="s">
        <v>589</v>
      </c>
    </row>
    <row r="142" spans="1:9" x14ac:dyDescent="0.25">
      <c r="A142" s="1" t="s">
        <v>418</v>
      </c>
      <c r="B142" s="13" t="str">
        <f t="shared" si="5"/>
        <v>SHEL</v>
      </c>
      <c r="C142" s="13" t="str">
        <f t="shared" si="4"/>
        <v>SHCG</v>
      </c>
      <c r="H142" s="1" t="s">
        <v>237</v>
      </c>
      <c r="I142" t="s">
        <v>590</v>
      </c>
    </row>
    <row r="143" spans="1:9" x14ac:dyDescent="0.25">
      <c r="A143" s="1" t="s">
        <v>427</v>
      </c>
      <c r="B143" s="13" t="str">
        <f t="shared" si="5"/>
        <v>TAC2</v>
      </c>
      <c r="C143" s="13" t="str">
        <f t="shared" si="4"/>
        <v>TAY1</v>
      </c>
    </row>
    <row r="144" spans="1:9" x14ac:dyDescent="0.25">
      <c r="A144" s="1" t="s">
        <v>350</v>
      </c>
      <c r="B144" s="13" t="str">
        <f t="shared" si="5"/>
        <v>TAC3</v>
      </c>
      <c r="C144" s="13" t="str">
        <f t="shared" si="4"/>
        <v>GWW1</v>
      </c>
    </row>
    <row r="145" spans="1:3" x14ac:dyDescent="0.25">
      <c r="A145" s="1" t="s">
        <v>399</v>
      </c>
      <c r="B145" s="13" t="str">
        <f t="shared" si="5"/>
        <v>TAC4</v>
      </c>
      <c r="C145" s="13" t="str">
        <f t="shared" si="4"/>
        <v>SCR4</v>
      </c>
    </row>
    <row r="146" spans="1:3" x14ac:dyDescent="0.25">
      <c r="A146" s="1" t="s">
        <v>363</v>
      </c>
      <c r="B146" s="13" t="str">
        <f t="shared" si="5"/>
        <v>TAKH</v>
      </c>
      <c r="C146" s="13" t="str">
        <f t="shared" si="4"/>
        <v>KH3</v>
      </c>
    </row>
    <row r="147" spans="1:3" x14ac:dyDescent="0.25">
      <c r="A147" s="1" t="s">
        <v>296</v>
      </c>
      <c r="B147" s="13" t="str">
        <f t="shared" si="5"/>
        <v>TAU</v>
      </c>
      <c r="C147" s="13" t="str">
        <f t="shared" si="4"/>
        <v>BAR</v>
      </c>
    </row>
    <row r="148" spans="1:3" x14ac:dyDescent="0.25">
      <c r="A148" s="1" t="s">
        <v>299</v>
      </c>
      <c r="B148" s="13" t="str">
        <f t="shared" si="5"/>
        <v>TAU</v>
      </c>
      <c r="C148" s="13" t="str">
        <f t="shared" si="4"/>
        <v>BIG</v>
      </c>
    </row>
    <row r="149" spans="1:3" x14ac:dyDescent="0.25">
      <c r="A149" s="1" t="s">
        <v>300</v>
      </c>
      <c r="B149" s="13" t="str">
        <f t="shared" si="5"/>
        <v>TAU</v>
      </c>
      <c r="C149" s="13" t="str">
        <f t="shared" si="4"/>
        <v>BPW</v>
      </c>
    </row>
    <row r="150" spans="1:3" x14ac:dyDescent="0.25">
      <c r="A150" s="1" t="s">
        <v>305</v>
      </c>
      <c r="B150" s="13" t="str">
        <f t="shared" si="5"/>
        <v>TAU</v>
      </c>
      <c r="C150" s="13" t="str">
        <f t="shared" si="4"/>
        <v>BRA</v>
      </c>
    </row>
    <row r="151" spans="1:3" x14ac:dyDescent="0.25">
      <c r="A151" s="1" t="s">
        <v>308</v>
      </c>
      <c r="B151" s="13" t="str">
        <f t="shared" si="5"/>
        <v>TAU</v>
      </c>
      <c r="C151" s="13" t="str">
        <f t="shared" si="4"/>
        <v>CAS</v>
      </c>
    </row>
    <row r="152" spans="1:3" x14ac:dyDescent="0.25">
      <c r="A152" s="1" t="s">
        <v>345</v>
      </c>
      <c r="B152" s="13" t="str">
        <f t="shared" si="5"/>
        <v>TAU</v>
      </c>
      <c r="C152" s="13" t="str">
        <f t="shared" si="4"/>
        <v>GHO</v>
      </c>
    </row>
    <row r="153" spans="1:3" x14ac:dyDescent="0.25">
      <c r="A153" s="1" t="s">
        <v>353</v>
      </c>
      <c r="B153" s="13" t="str">
        <f t="shared" si="5"/>
        <v>TAU</v>
      </c>
      <c r="C153" s="13" t="str">
        <f t="shared" si="4"/>
        <v>HSH</v>
      </c>
    </row>
    <row r="154" spans="1:3" x14ac:dyDescent="0.25">
      <c r="A154" s="1" t="s">
        <v>356</v>
      </c>
      <c r="B154" s="13" t="str">
        <f t="shared" si="5"/>
        <v>TAU</v>
      </c>
      <c r="C154" s="13" t="str">
        <f t="shared" si="4"/>
        <v>INT</v>
      </c>
    </row>
    <row r="155" spans="1:3" x14ac:dyDescent="0.25">
      <c r="A155" s="1" t="s">
        <v>360</v>
      </c>
      <c r="B155" s="13" t="str">
        <f t="shared" si="5"/>
        <v>TAU</v>
      </c>
      <c r="C155" s="13" t="str">
        <f t="shared" si="4"/>
        <v>KAN</v>
      </c>
    </row>
    <row r="156" spans="1:3" x14ac:dyDescent="0.25">
      <c r="A156" s="1" t="s">
        <v>385</v>
      </c>
      <c r="B156" s="13" t="str">
        <f t="shared" si="5"/>
        <v>TAU</v>
      </c>
      <c r="C156" s="13" t="str">
        <f t="shared" si="4"/>
        <v>POC</v>
      </c>
    </row>
    <row r="157" spans="1:3" x14ac:dyDescent="0.25">
      <c r="A157" s="1" t="s">
        <v>393</v>
      </c>
      <c r="B157" s="13" t="str">
        <f t="shared" si="5"/>
        <v>TAU</v>
      </c>
      <c r="C157" s="13" t="str">
        <f t="shared" si="4"/>
        <v>RUN</v>
      </c>
    </row>
    <row r="158" spans="1:3" x14ac:dyDescent="0.25">
      <c r="A158" s="1" t="s">
        <v>422</v>
      </c>
      <c r="B158" s="13" t="str">
        <f t="shared" si="5"/>
        <v>TAU</v>
      </c>
      <c r="C158" s="13" t="str">
        <f t="shared" si="4"/>
        <v>SPR</v>
      </c>
    </row>
    <row r="159" spans="1:3" x14ac:dyDescent="0.25">
      <c r="A159" s="1" t="s">
        <v>433</v>
      </c>
      <c r="B159" s="13" t="str">
        <f t="shared" si="5"/>
        <v>TAU</v>
      </c>
      <c r="C159" s="13" t="str">
        <f t="shared" si="4"/>
        <v>THS</v>
      </c>
    </row>
    <row r="160" spans="1:3" x14ac:dyDescent="0.25">
      <c r="A160" s="1" t="s">
        <v>342</v>
      </c>
      <c r="B160" s="13" t="str">
        <f t="shared" si="5"/>
        <v>TCES</v>
      </c>
      <c r="C160" s="13" t="str">
        <f t="shared" si="4"/>
        <v>120SIMP</v>
      </c>
    </row>
    <row r="161" spans="1:3" x14ac:dyDescent="0.25">
      <c r="A161" s="1" t="s">
        <v>343</v>
      </c>
      <c r="B161" s="13" t="str">
        <f t="shared" si="5"/>
        <v>TCES</v>
      </c>
      <c r="C161" s="13" t="str">
        <f t="shared" si="4"/>
        <v>BCHEXP</v>
      </c>
    </row>
    <row r="162" spans="1:3" x14ac:dyDescent="0.25">
      <c r="A162" s="1" t="s">
        <v>341</v>
      </c>
      <c r="B162" s="13" t="str">
        <f t="shared" si="5"/>
        <v>TCES</v>
      </c>
      <c r="C162" s="13" t="str">
        <f t="shared" si="4"/>
        <v>BCHIMP</v>
      </c>
    </row>
    <row r="163" spans="1:3" x14ac:dyDescent="0.25">
      <c r="A163" s="1" t="s">
        <v>297</v>
      </c>
      <c r="B163" s="13" t="str">
        <f t="shared" si="5"/>
        <v>TCN</v>
      </c>
      <c r="C163" s="13" t="str">
        <f t="shared" si="4"/>
        <v>BCR2</v>
      </c>
    </row>
    <row r="164" spans="1:3" x14ac:dyDescent="0.25">
      <c r="A164" s="1" t="s">
        <v>298</v>
      </c>
      <c r="B164" s="13" t="str">
        <f t="shared" si="5"/>
        <v>TCN</v>
      </c>
      <c r="C164" s="13" t="str">
        <f t="shared" si="4"/>
        <v>BCRK</v>
      </c>
    </row>
    <row r="165" spans="1:3" x14ac:dyDescent="0.25">
      <c r="A165" s="1" t="s">
        <v>369</v>
      </c>
      <c r="B165" s="13" t="str">
        <f t="shared" si="5"/>
        <v>TCN</v>
      </c>
      <c r="C165" s="13" t="str">
        <f t="shared" si="4"/>
        <v>MKRC</v>
      </c>
    </row>
    <row r="166" spans="1:3" x14ac:dyDescent="0.25">
      <c r="A166" s="1" t="s">
        <v>402</v>
      </c>
      <c r="B166" s="13" t="str">
        <f t="shared" si="5"/>
        <v>TCN</v>
      </c>
      <c r="C166" s="13" t="str">
        <f t="shared" si="4"/>
        <v>SD1</v>
      </c>
    </row>
    <row r="167" spans="1:3" x14ac:dyDescent="0.25">
      <c r="A167" s="1" t="s">
        <v>404</v>
      </c>
      <c r="B167" s="13" t="str">
        <f t="shared" si="5"/>
        <v>TCN</v>
      </c>
      <c r="C167" s="13" t="str">
        <f t="shared" si="4"/>
        <v>SD2</v>
      </c>
    </row>
    <row r="168" spans="1:3" x14ac:dyDescent="0.25">
      <c r="A168" s="1" t="s">
        <v>414</v>
      </c>
      <c r="B168" s="13" t="str">
        <f t="shared" si="5"/>
        <v>TCN</v>
      </c>
      <c r="C168" s="13" t="str">
        <f t="shared" si="4"/>
        <v>SH1</v>
      </c>
    </row>
    <row r="169" spans="1:3" x14ac:dyDescent="0.25">
      <c r="A169" s="1" t="s">
        <v>416</v>
      </c>
      <c r="B169" s="13" t="str">
        <f t="shared" si="5"/>
        <v>TCN</v>
      </c>
      <c r="C169" s="13" t="str">
        <f t="shared" si="4"/>
        <v>SH2</v>
      </c>
    </row>
    <row r="170" spans="1:3" x14ac:dyDescent="0.25">
      <c r="A170" s="1" t="s">
        <v>428</v>
      </c>
      <c r="B170" s="13" t="str">
        <f t="shared" si="5"/>
        <v>TCN</v>
      </c>
      <c r="C170" s="13" t="str">
        <f t="shared" si="4"/>
        <v>TC01</v>
      </c>
    </row>
    <row r="171" spans="1:3" x14ac:dyDescent="0.25">
      <c r="A171" s="1" t="s">
        <v>429</v>
      </c>
      <c r="B171" s="13" t="str">
        <f t="shared" si="5"/>
        <v>TCN</v>
      </c>
      <c r="C171" s="13" t="str">
        <f t="shared" si="4"/>
        <v>TC02</v>
      </c>
    </row>
    <row r="172" spans="1:3" x14ac:dyDescent="0.25">
      <c r="A172" s="1" t="s">
        <v>434</v>
      </c>
      <c r="B172" s="13" t="str">
        <f t="shared" si="5"/>
        <v>TEC</v>
      </c>
      <c r="C172" s="13" t="str">
        <f t="shared" si="4"/>
        <v>SPCEXP</v>
      </c>
    </row>
    <row r="173" spans="1:3" x14ac:dyDescent="0.25">
      <c r="A173" s="1" t="s">
        <v>432</v>
      </c>
      <c r="B173" s="13" t="str">
        <f t="shared" si="5"/>
        <v>TEN</v>
      </c>
      <c r="C173" s="13" t="str">
        <f t="shared" si="4"/>
        <v>120SIMP</v>
      </c>
    </row>
    <row r="174" spans="1:3" x14ac:dyDescent="0.25">
      <c r="A174" s="1" t="s">
        <v>431</v>
      </c>
      <c r="B174" s="13" t="str">
        <f t="shared" si="5"/>
        <v>TEN</v>
      </c>
      <c r="C174" s="13" t="str">
        <f t="shared" si="4"/>
        <v>BCHEXP</v>
      </c>
    </row>
    <row r="175" spans="1:3" x14ac:dyDescent="0.25">
      <c r="A175" s="1" t="s">
        <v>430</v>
      </c>
      <c r="B175" s="13" t="str">
        <f t="shared" si="5"/>
        <v>TEN</v>
      </c>
      <c r="C175" s="13" t="str">
        <f t="shared" si="4"/>
        <v>BCHIMP</v>
      </c>
    </row>
    <row r="176" spans="1:3" x14ac:dyDescent="0.25">
      <c r="A176" s="1" t="s">
        <v>458</v>
      </c>
      <c r="B176" s="13" t="str">
        <f t="shared" si="5"/>
        <v>TEN</v>
      </c>
      <c r="C176" s="13" t="str">
        <f t="shared" si="4"/>
        <v>SPCIMP</v>
      </c>
    </row>
    <row r="177" spans="1:3" x14ac:dyDescent="0.25">
      <c r="A177" s="1" t="s">
        <v>468</v>
      </c>
      <c r="B177" s="13" t="str">
        <f t="shared" si="5"/>
        <v>TPCI</v>
      </c>
      <c r="C177" s="13" t="str">
        <f t="shared" si="4"/>
        <v>120SIMP</v>
      </c>
    </row>
    <row r="178" spans="1:3" x14ac:dyDescent="0.25">
      <c r="A178" s="1" t="s">
        <v>435</v>
      </c>
      <c r="B178" s="13" t="str">
        <f t="shared" si="5"/>
        <v>TPCI</v>
      </c>
      <c r="C178" s="13" t="str">
        <f t="shared" si="4"/>
        <v>SPCEXP</v>
      </c>
    </row>
    <row r="179" spans="1:3" x14ac:dyDescent="0.25">
      <c r="A179" s="1" t="s">
        <v>275</v>
      </c>
      <c r="B179" s="13" t="str">
        <f t="shared" si="5"/>
        <v>UNCA</v>
      </c>
      <c r="C179" s="13" t="str">
        <f t="shared" si="4"/>
        <v>0000001511</v>
      </c>
    </row>
    <row r="180" spans="1:3" x14ac:dyDescent="0.25">
      <c r="A180" s="1" t="s">
        <v>276</v>
      </c>
      <c r="B180" s="13" t="str">
        <f t="shared" si="5"/>
        <v>UNCA</v>
      </c>
      <c r="C180" s="13" t="str">
        <f t="shared" si="4"/>
        <v>0000006711</v>
      </c>
    </row>
    <row r="181" spans="1:3" x14ac:dyDescent="0.25">
      <c r="A181" s="1" t="s">
        <v>277</v>
      </c>
      <c r="B181" s="13" t="str">
        <f t="shared" si="5"/>
        <v>UNCA</v>
      </c>
      <c r="C181" s="13" t="str">
        <f t="shared" si="4"/>
        <v>0000022911</v>
      </c>
    </row>
    <row r="182" spans="1:3" x14ac:dyDescent="0.25">
      <c r="A182" s="1" t="s">
        <v>278</v>
      </c>
      <c r="B182" s="13" t="str">
        <f t="shared" si="5"/>
        <v>UNCA</v>
      </c>
      <c r="C182" s="13" t="str">
        <f t="shared" si="4"/>
        <v>0000025611</v>
      </c>
    </row>
    <row r="183" spans="1:3" x14ac:dyDescent="0.25">
      <c r="A183" s="1" t="s">
        <v>279</v>
      </c>
      <c r="B183" s="13" t="str">
        <f t="shared" si="5"/>
        <v>UNCA</v>
      </c>
      <c r="C183" s="13" t="str">
        <f t="shared" si="4"/>
        <v>0000027711</v>
      </c>
    </row>
    <row r="184" spans="1:3" x14ac:dyDescent="0.25">
      <c r="A184" s="1" t="s">
        <v>280</v>
      </c>
      <c r="B184" s="13" t="str">
        <f t="shared" si="5"/>
        <v>UNCA</v>
      </c>
      <c r="C184" s="13" t="str">
        <f t="shared" si="4"/>
        <v>0000034911</v>
      </c>
    </row>
    <row r="185" spans="1:3" x14ac:dyDescent="0.25">
      <c r="A185" s="1" t="s">
        <v>281</v>
      </c>
      <c r="B185" s="13" t="str">
        <f t="shared" si="5"/>
        <v>UNCA</v>
      </c>
      <c r="C185" s="13" t="str">
        <f t="shared" si="4"/>
        <v>0000038511</v>
      </c>
    </row>
    <row r="186" spans="1:3" x14ac:dyDescent="0.25">
      <c r="A186" s="1" t="s">
        <v>282</v>
      </c>
      <c r="B186" s="13" t="str">
        <f t="shared" si="5"/>
        <v>UNCA</v>
      </c>
      <c r="C186" s="13" t="str">
        <f t="shared" ref="C186:C198" si="6">IF(OR(RIGHT($A186,4)="CES1",RIGHT($A186,4)="CES2"),"CES1/CES2",IF(RIGHT($A186,9)="CRE1/CRE2","CRE1",RIGHT($A186,LEN($A186)-FIND(".",$A186,1))))</f>
        <v>0000039611</v>
      </c>
    </row>
    <row r="187" spans="1:3" x14ac:dyDescent="0.25">
      <c r="A187" s="1" t="s">
        <v>283</v>
      </c>
      <c r="B187" s="13" t="str">
        <f t="shared" si="5"/>
        <v>UNCA</v>
      </c>
      <c r="C187" s="13" t="str">
        <f t="shared" si="6"/>
        <v>0000045411</v>
      </c>
    </row>
    <row r="188" spans="1:3" x14ac:dyDescent="0.25">
      <c r="A188" s="1" t="s">
        <v>284</v>
      </c>
      <c r="B188" s="13" t="str">
        <f t="shared" si="5"/>
        <v>UNCA</v>
      </c>
      <c r="C188" s="13" t="str">
        <f t="shared" si="6"/>
        <v>0000065911</v>
      </c>
    </row>
    <row r="189" spans="1:3" x14ac:dyDescent="0.25">
      <c r="A189" s="1" t="s">
        <v>459</v>
      </c>
      <c r="B189" s="13" t="str">
        <f t="shared" si="5"/>
        <v>UNCA</v>
      </c>
      <c r="C189" s="13" t="str">
        <f t="shared" si="6"/>
        <v>0000079301</v>
      </c>
    </row>
    <row r="190" spans="1:3" x14ac:dyDescent="0.25">
      <c r="A190" s="1" t="s">
        <v>285</v>
      </c>
      <c r="B190" s="13" t="str">
        <f t="shared" si="5"/>
        <v>UNCA</v>
      </c>
      <c r="C190" s="13" t="str">
        <f t="shared" si="6"/>
        <v>0000089511</v>
      </c>
    </row>
    <row r="191" spans="1:3" x14ac:dyDescent="0.25">
      <c r="A191" s="1" t="s">
        <v>295</v>
      </c>
      <c r="B191" s="13" t="str">
        <f t="shared" si="5"/>
        <v>VQW</v>
      </c>
      <c r="C191" s="13" t="str">
        <f t="shared" si="6"/>
        <v>ARD1</v>
      </c>
    </row>
    <row r="192" spans="1:3" x14ac:dyDescent="0.25">
      <c r="A192" s="1" t="s">
        <v>307</v>
      </c>
      <c r="B192" s="13" t="str">
        <f t="shared" si="5"/>
        <v>VQW</v>
      </c>
      <c r="C192" s="13" t="str">
        <f t="shared" si="6"/>
        <v>BTR1</v>
      </c>
    </row>
    <row r="193" spans="1:3" x14ac:dyDescent="0.25">
      <c r="A193" s="1" t="s">
        <v>313</v>
      </c>
      <c r="B193" s="13" t="str">
        <f t="shared" si="5"/>
        <v>VQW</v>
      </c>
      <c r="C193" s="13" t="str">
        <f t="shared" si="6"/>
        <v>CR1</v>
      </c>
    </row>
    <row r="194" spans="1:3" x14ac:dyDescent="0.25">
      <c r="A194" s="1" t="s">
        <v>314</v>
      </c>
      <c r="B194" s="13" t="str">
        <f t="shared" si="5"/>
        <v>VQW</v>
      </c>
      <c r="C194" s="13" t="str">
        <f t="shared" si="6"/>
        <v>CRE3</v>
      </c>
    </row>
    <row r="195" spans="1:3" x14ac:dyDescent="0.25">
      <c r="A195" s="1" t="s">
        <v>354</v>
      </c>
      <c r="B195" s="13" t="str">
        <f t="shared" si="5"/>
        <v>VQW</v>
      </c>
      <c r="C195" s="13" t="str">
        <f t="shared" si="6"/>
        <v>IEW1</v>
      </c>
    </row>
    <row r="196" spans="1:3" x14ac:dyDescent="0.25">
      <c r="A196" s="1" t="s">
        <v>355</v>
      </c>
      <c r="B196" s="13" t="str">
        <f t="shared" si="5"/>
        <v>VQW</v>
      </c>
      <c r="C196" s="13" t="str">
        <f t="shared" si="6"/>
        <v>IEW2</v>
      </c>
    </row>
    <row r="197" spans="1:3" x14ac:dyDescent="0.25">
      <c r="A197" s="1" t="s">
        <v>439</v>
      </c>
      <c r="B197" s="13" t="str">
        <f t="shared" ref="B197:B198" si="7">LEFT($A197,FIND(".",$A197,1)-1)</f>
        <v>WEYR</v>
      </c>
      <c r="C197" s="13" t="str">
        <f t="shared" si="6"/>
        <v>WEY1</v>
      </c>
    </row>
    <row r="198" spans="1:3" x14ac:dyDescent="0.25">
      <c r="A198" s="1" t="s">
        <v>420</v>
      </c>
      <c r="B198" s="13" t="str">
        <f t="shared" si="7"/>
        <v>WFML</v>
      </c>
      <c r="C198" s="13" t="str">
        <f t="shared" si="6"/>
        <v>SLP1</v>
      </c>
    </row>
  </sheetData>
  <sortState ref="E2:F96">
    <sortCondition ref="E2:E96"/>
  </sortState>
  <pageMargins left="0.5" right="0.5" top="0.75" bottom="0.5" header="0.5" footer="0.25"/>
  <pageSetup paperSize="17" orientation="landscape" r:id="rId1"/>
  <headerFooter>
    <oddHeader>&amp;C&amp;"-,Bold"&amp;12&amp;F[&amp;A]</oddHeader>
    <oddFooter>&amp;L&amp;9Posted: 7 Jul 2020&amp;C&amp;9Page &amp;P of &amp;N&amp;R&amp;9Public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2016</vt:lpstr>
      <vt:lpstr>2015</vt:lpstr>
      <vt:lpstr>2014</vt:lpstr>
      <vt:lpstr>Lookup Tables</vt:lpstr>
      <vt:lpstr>'2014'!Print_Titles</vt:lpstr>
      <vt:lpstr>'2015'!Print_Titles</vt:lpstr>
      <vt:lpstr>'2016'!Print_Titles</vt:lpstr>
      <vt:lpstr>'Lookup Tables'!Print_Titles</vt:lpstr>
      <vt:lpstr>Summary!Print_Titles</vt:lpstr>
    </vt:vector>
  </TitlesOfParts>
  <Company>Alberta Electric System Operator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Martin</dc:creator>
  <cp:lastModifiedBy>John Martin</cp:lastModifiedBy>
  <dcterms:created xsi:type="dcterms:W3CDTF">2020-07-06T20:49:52Z</dcterms:created>
  <dcterms:modified xsi:type="dcterms:W3CDTF">2020-07-07T14:13:04Z</dcterms:modified>
</cp:coreProperties>
</file>